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240" yWindow="60" windowWidth="2011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56" i="1" l="1"/>
  <c r="D53" i="1" s="1"/>
  <c r="D45" i="1"/>
  <c r="D47" i="1"/>
  <c r="D44" i="1"/>
  <c r="D32" i="1"/>
  <c r="D33" i="1"/>
  <c r="D22" i="1"/>
  <c r="D26" i="1"/>
  <c r="D16" i="1"/>
  <c r="D14" i="1"/>
  <c r="D63" i="1"/>
  <c r="D9" i="1" l="1"/>
  <c r="D78" i="1" s="1"/>
  <c r="E11" i="1" l="1"/>
  <c r="E31" i="1"/>
  <c r="E10" i="1"/>
  <c r="E78" i="1"/>
  <c r="E63" i="1"/>
  <c r="E9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</calcChain>
</file>

<file path=xl/sharedStrings.xml><?xml version="1.0" encoding="utf-8"?>
<sst xmlns="http://schemas.openxmlformats.org/spreadsheetml/2006/main" count="109" uniqueCount="86">
  <si>
    <t>EDUCAÇÃO</t>
  </si>
  <si>
    <t>Educação Infantil</t>
  </si>
  <si>
    <t>Ensino Médio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</si>
  <si>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</si>
  <si>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</si>
  <si>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</si>
  <si>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</si>
  <si>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</si>
  <si>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</si>
  <si>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</si>
  <si>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</si>
  <si>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</si>
  <si>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</si>
  <si>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</si>
  <si>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</si>
  <si>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</si>
  <si>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</si>
  <si>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</si>
  <si>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</si>
  <si>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</si>
  <si>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</si>
  <si>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</si>
  <si>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</si>
  <si>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</si>
  <si>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</si>
  <si>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</si>
  <si>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</si>
  <si>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</si>
  <si>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</si>
  <si>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</si>
  <si>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</si>
  <si>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</si>
  <si>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</si>
  <si>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Programa e Avaliação</t>
  </si>
  <si>
    <t>Serviços Financeiros</t>
  </si>
  <si>
    <t>Controladoria, Auditoria e Fiscalização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</si>
  <si>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</si>
  <si>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</si>
  <si>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</si>
  <si>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</si>
  <si>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</si>
  <si>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</si>
  <si>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</si>
  <si>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1.1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</si>
  <si>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</si>
  <si>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</si>
  <si>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</si>
  <si>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</si>
  <si>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</si>
  <si>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</si>
  <si>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</si>
  <si>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</si>
  <si>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</si>
  <si>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</si>
  <si>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</si>
  <si>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</si>
  <si>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</si>
  <si>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</si>
  <si>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</si>
  <si>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</si>
  <si>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</si>
  <si>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</si>
  <si>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</si>
  <si>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</si>
  <si>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</si>
  <si>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</si>
  <si>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</si>
  <si>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</si>
  <si>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</si>
  <si>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</si>
  <si>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6.7</t>
  </si>
  <si>
    <t>6.8</t>
  </si>
  <si>
    <t>6.9</t>
  </si>
  <si>
    <t>Implantação, Ampliação e Modernização de Unidades Físicas</t>
  </si>
  <si>
    <t>ORÇAMENTO PROGRAMA</t>
  </si>
  <si>
    <t>SERVIÇO SOCIAL DO COMÉRCIO - SESC PR</t>
  </si>
  <si>
    <t>DESPESA POR FINALIDADE/PROGRAMA DE TRABALHO</t>
  </si>
  <si>
    <t>5.4</t>
  </si>
  <si>
    <t>Capacitação e Desenv. de Pessoas</t>
  </si>
  <si>
    <t>Gestão de TI e Telecomunicação</t>
  </si>
  <si>
    <t>Cursos de Valorização Social</t>
  </si>
  <si>
    <t>Educação em Ciências e Humanidades</t>
  </si>
  <si>
    <t>Capacitação e Desenvolvimento de Pessoas</t>
  </si>
  <si>
    <t>1.2</t>
  </si>
  <si>
    <t>Ensino Fundamental</t>
  </si>
  <si>
    <t>ADMINISTRAÇÃO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</si>
</sst>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#,##0.00;[Red]\-&quot;R$&quot;#,##0.00"/>
    <numFmt numFmtId="43" formatCode="_-* #,##0.00_-;\-* #,##0.00_-;_-* &quot;-&quot;??_-;_-@_-"/>
    <numFmt numFmtId="16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8" fontId="5" fillId="0" borderId="2" xfId="0" applyNumberFormat="1" applyFont="1" applyBorder="1" applyAlignment="1">
      <alignment horizontal="right" vertical="center" wrapText="1"/>
    </xf>
    <xf numFmtId="8" fontId="5" fillId="0" borderId="2" xfId="0" applyNumberFormat="1" applyFont="1" applyBorder="1" applyAlignment="1">
      <alignment horizontal="right" vertical="center"/>
    </xf>
    <xf numFmtId="8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1047906</xdr:colOff>
      <xdr:row>4</xdr:row>
      <xdr:rowOff>104775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28981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B1:G79"/>
  <sheetViews>
    <sheetView showGridLines="0" tabSelected="1" topLeftCell="A49" workbookViewId="0">
      <selection activeCell="G67" sqref="G67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11"/>
    <col min="7" max="7" width="13.85546875" bestFit="1" customWidth="1"/>
  </cols>
  <sheetData>
    <row r="1" spans="2:5" x14ac:dyDescent="0.25">
      <c r="B1" s="30" t="s">
        <v>74</v>
      </c>
      <c r="C1" s="30"/>
      <c r="D1" s="30"/>
      <c r="E1" s="30"/>
    </row>
    <row r="2" spans="2:5" x14ac:dyDescent="0.25">
      <c r="B2" s="31">
        <v>2023</v>
      </c>
      <c r="C2" s="31"/>
      <c r="D2" s="31"/>
      <c r="E2" s="31"/>
    </row>
    <row r="3" spans="2:5" x14ac:dyDescent="0.25">
      <c r="D3" s="1"/>
    </row>
    <row r="4" spans="2:5" x14ac:dyDescent="0.25">
      <c r="B4" s="32" t="s">
        <v>75</v>
      </c>
      <c r="C4" s="32"/>
      <c r="D4" s="32"/>
      <c r="E4" s="32"/>
    </row>
    <row r="5" spans="2:5" s="9" customFormat="1" x14ac:dyDescent="0.25">
      <c r="D5" s="1"/>
      <c r="E5" s="11"/>
    </row>
    <row r="6" spans="2:5" ht="23.25" customHeight="1" x14ac:dyDescent="0.25">
      <c r="B6" s="30" t="s">
        <v>76</v>
      </c>
      <c r="C6" s="30"/>
      <c r="D6" s="30"/>
      <c r="E6" s="30"/>
    </row>
    <row r="7" spans="2:5" ht="15.75" thickBot="1" x14ac:dyDescent="0.3"/>
    <row r="8" spans="2:5" s="2" customFormat="1" ht="14.25" x14ac:dyDescent="0.2">
      <c r="B8" s="3" t="s">
        <v>39</v>
      </c>
      <c r="C8" s="12" t="s">
        <v>40</v>
      </c>
      <c r="D8" s="8" t="s">
        <v>41</v>
      </c>
      <c r="E8" s="15" t="s">
        <v>42</v>
      </c>
    </row>
    <row r="9" spans="2:5" x14ac:dyDescent="0.25">
      <c r="B9" s="4">
        <v>1</v>
      </c>
      <c r="C9" s="13" t="s">
        <v>0</v>
      </c>
      <c r="D9" s="19">
        <f>SUM(D10:D21)</f>
        <v>76922501</v>
      </c>
      <c r="E9" s="16">
        <f t="shared" ref="E9:E41" si="0">D9/$D$78</f>
        <v>0.14773402512093164</v>
      </c>
    </row>
    <row r="10" spans="2:5" x14ac:dyDescent="0.25">
      <c r="B10" s="5" t="s">
        <v>43</v>
      </c>
      <c r="C10" s="14" t="s">
        <v>1</v>
      </c>
      <c r="D10" s="23">
        <v>12331387</v>
      </c>
      <c r="E10" s="17">
        <f t="shared" si="0"/>
        <v>2.3683127994420385E-2</v>
      </c>
    </row>
    <row r="11" spans="2:5" s="9" customFormat="1" x14ac:dyDescent="0.25">
      <c r="B11" s="5" t="s">
        <v>83</v>
      </c>
      <c r="C11" s="14" t="s">
        <v>84</v>
      </c>
      <c r="D11" s="23">
        <v>2773016</v>
      </c>
      <c r="E11" s="17">
        <f t="shared" si="0"/>
        <v>5.3257344740356974E-3</v>
      </c>
    </row>
    <row r="12" spans="2:5" x14ac:dyDescent="0.25">
      <c r="B12" s="5" t="s">
        <v>44</v>
      </c>
      <c r="C12" s="14" t="s">
        <v>2</v>
      </c>
      <c r="D12" s="23">
        <v>18518650</v>
      </c>
      <c r="E12" s="17">
        <f t="shared" si="0"/>
        <v>3.5566117439495899E-2</v>
      </c>
    </row>
    <row r="13" spans="2:5" x14ac:dyDescent="0.25">
      <c r="B13" s="5" t="s">
        <v>45</v>
      </c>
      <c r="C13" s="14" t="s">
        <v>3</v>
      </c>
      <c r="D13" s="23">
        <v>1376963</v>
      </c>
      <c r="E13" s="17">
        <f t="shared" si="0"/>
        <v>2.644535523261177E-3</v>
      </c>
    </row>
    <row r="14" spans="2:5" x14ac:dyDescent="0.25">
      <c r="B14" s="5" t="s">
        <v>46</v>
      </c>
      <c r="C14" s="14" t="s">
        <v>4</v>
      </c>
      <c r="D14" s="23">
        <f>14999228+7471801+1070207</f>
        <v>23541236</v>
      </c>
      <c r="E14" s="17">
        <f t="shared" si="0"/>
        <v>4.5212278662153486E-2</v>
      </c>
    </row>
    <row r="15" spans="2:5" x14ac:dyDescent="0.25">
      <c r="B15" s="5" t="s">
        <v>47</v>
      </c>
      <c r="C15" s="14" t="s">
        <v>80</v>
      </c>
      <c r="D15" s="23">
        <v>4131348</v>
      </c>
      <c r="E15" s="17">
        <f t="shared" si="0"/>
        <v>7.9344881053114834E-3</v>
      </c>
    </row>
    <row r="16" spans="2:5" x14ac:dyDescent="0.25">
      <c r="B16" s="5" t="s">
        <v>48</v>
      </c>
      <c r="C16" s="14" t="s">
        <v>81</v>
      </c>
      <c r="D16" s="23">
        <f>86751+106192+529055</f>
        <v>721998</v>
      </c>
      <c r="E16" s="17">
        <f t="shared" si="0"/>
        <v>1.3866381004598695E-3</v>
      </c>
    </row>
    <row r="17" spans="2:5" x14ac:dyDescent="0.25">
      <c r="B17" s="6">
        <v>1901</v>
      </c>
      <c r="C17" s="14" t="s">
        <v>5</v>
      </c>
      <c r="D17" s="23">
        <v>44271</v>
      </c>
      <c r="E17" s="17">
        <f t="shared" si="0"/>
        <v>8.5024965921593799E-5</v>
      </c>
    </row>
    <row r="18" spans="2:5" x14ac:dyDescent="0.25">
      <c r="B18" s="6">
        <v>1902</v>
      </c>
      <c r="C18" s="14" t="s">
        <v>6</v>
      </c>
      <c r="D18" s="23">
        <v>8931247</v>
      </c>
      <c r="E18" s="17">
        <f t="shared" si="0"/>
        <v>1.7152966316829003E-2</v>
      </c>
    </row>
    <row r="19" spans="2:5" x14ac:dyDescent="0.25">
      <c r="B19" s="6">
        <v>1905</v>
      </c>
      <c r="C19" s="14" t="s">
        <v>7</v>
      </c>
      <c r="D19" s="23">
        <v>1991807</v>
      </c>
      <c r="E19" s="17">
        <f t="shared" si="0"/>
        <v>3.8253782904698781E-3</v>
      </c>
    </row>
    <row r="20" spans="2:5" x14ac:dyDescent="0.25">
      <c r="B20" s="6">
        <v>1907</v>
      </c>
      <c r="C20" s="14" t="s">
        <v>8</v>
      </c>
      <c r="D20" s="23">
        <v>1659762</v>
      </c>
      <c r="E20" s="17">
        <f t="shared" si="0"/>
        <v>3.1876670390991024E-3</v>
      </c>
    </row>
    <row r="21" spans="2:5" x14ac:dyDescent="0.25">
      <c r="B21" s="6">
        <v>1908</v>
      </c>
      <c r="C21" s="14" t="s">
        <v>82</v>
      </c>
      <c r="D21" s="23">
        <v>900816</v>
      </c>
      <c r="E21" s="17">
        <f t="shared" si="0"/>
        <v>1.7300682094740674E-3</v>
      </c>
    </row>
    <row r="22" spans="2:5" x14ac:dyDescent="0.25">
      <c r="B22" s="4">
        <v>2</v>
      </c>
      <c r="C22" s="13" t="s">
        <v>9</v>
      </c>
      <c r="D22" s="19">
        <f>SUM(D23:D31)</f>
        <v>63590530</v>
      </c>
      <c r="E22" s="16">
        <f t="shared" si="0"/>
        <v>0.12212921881561492</v>
      </c>
    </row>
    <row r="23" spans="2:5" x14ac:dyDescent="0.25">
      <c r="B23" s="5" t="s">
        <v>49</v>
      </c>
      <c r="C23" s="14" t="s">
        <v>10</v>
      </c>
      <c r="D23" s="24">
        <v>26973018</v>
      </c>
      <c r="E23" s="18">
        <f t="shared" si="0"/>
        <v>5.1803210595029167E-2</v>
      </c>
    </row>
    <row r="24" spans="2:5" x14ac:dyDescent="0.25">
      <c r="B24" s="5" t="s">
        <v>50</v>
      </c>
      <c r="C24" s="14" t="s">
        <v>11</v>
      </c>
      <c r="D24" s="24">
        <v>10965935</v>
      </c>
      <c r="E24" s="18">
        <f t="shared" si="0"/>
        <v>2.106069999939944E-2</v>
      </c>
    </row>
    <row r="25" spans="2:5" x14ac:dyDescent="0.25">
      <c r="B25" s="5" t="s">
        <v>51</v>
      </c>
      <c r="C25" s="14" t="s">
        <v>12</v>
      </c>
      <c r="D25" s="24">
        <v>3144144</v>
      </c>
      <c r="E25" s="18">
        <f t="shared" si="0"/>
        <v>6.0385068431384791E-3</v>
      </c>
    </row>
    <row r="26" spans="2:5" x14ac:dyDescent="0.25">
      <c r="B26" s="5" t="s">
        <v>52</v>
      </c>
      <c r="C26" s="14" t="s">
        <v>13</v>
      </c>
      <c r="D26" s="24">
        <f>6251+1159796</f>
        <v>1166047</v>
      </c>
      <c r="E26" s="18">
        <f t="shared" si="0"/>
        <v>2.239459385104847E-3</v>
      </c>
    </row>
    <row r="27" spans="2:5" x14ac:dyDescent="0.25">
      <c r="B27" s="6">
        <v>2901</v>
      </c>
      <c r="C27" s="14" t="s">
        <v>5</v>
      </c>
      <c r="D27" s="24">
        <v>97105</v>
      </c>
      <c r="E27" s="18">
        <f t="shared" si="0"/>
        <v>1.8649565891478318E-4</v>
      </c>
    </row>
    <row r="28" spans="2:5" x14ac:dyDescent="0.25">
      <c r="B28" s="6">
        <v>2902</v>
      </c>
      <c r="C28" s="14" t="s">
        <v>6</v>
      </c>
      <c r="D28" s="24">
        <v>16725108</v>
      </c>
      <c r="E28" s="18">
        <f t="shared" si="0"/>
        <v>3.2121518324297528E-2</v>
      </c>
    </row>
    <row r="29" spans="2:5" x14ac:dyDescent="0.25">
      <c r="B29" s="6">
        <v>2905</v>
      </c>
      <c r="C29" s="14" t="s">
        <v>7</v>
      </c>
      <c r="D29" s="24">
        <v>2939968</v>
      </c>
      <c r="E29" s="18">
        <f t="shared" si="0"/>
        <v>5.6463752571791074E-3</v>
      </c>
    </row>
    <row r="30" spans="2:5" x14ac:dyDescent="0.25">
      <c r="B30" s="6">
        <v>2907</v>
      </c>
      <c r="C30" s="14" t="s">
        <v>8</v>
      </c>
      <c r="D30" s="24">
        <v>1578029</v>
      </c>
      <c r="E30" s="18">
        <f t="shared" si="0"/>
        <v>3.0306941778655721E-3</v>
      </c>
    </row>
    <row r="31" spans="2:5" s="9" customFormat="1" x14ac:dyDescent="0.25">
      <c r="B31" s="6">
        <v>2908</v>
      </c>
      <c r="C31" s="14" t="s">
        <v>78</v>
      </c>
      <c r="D31" s="24">
        <v>1176</v>
      </c>
      <c r="E31" s="18">
        <f t="shared" si="0"/>
        <v>2.2585746859974773E-6</v>
      </c>
    </row>
    <row r="32" spans="2:5" x14ac:dyDescent="0.25">
      <c r="B32" s="4">
        <v>3</v>
      </c>
      <c r="C32" s="13" t="s">
        <v>14</v>
      </c>
      <c r="D32" s="19">
        <f>SUM(D33:D43)</f>
        <v>25361437</v>
      </c>
      <c r="E32" s="16">
        <f t="shared" si="0"/>
        <v>4.8708077898571255E-2</v>
      </c>
    </row>
    <row r="33" spans="2:5" x14ac:dyDescent="0.25">
      <c r="B33" s="5" t="s">
        <v>53</v>
      </c>
      <c r="C33" s="14" t="s">
        <v>15</v>
      </c>
      <c r="D33" s="23">
        <f>1717768+2988572</f>
        <v>4706340</v>
      </c>
      <c r="E33" s="17">
        <f t="shared" si="0"/>
        <v>9.0387928466814337E-3</v>
      </c>
    </row>
    <row r="34" spans="2:5" x14ac:dyDescent="0.25">
      <c r="B34" s="5" t="s">
        <v>54</v>
      </c>
      <c r="C34" s="14" t="s">
        <v>16</v>
      </c>
      <c r="D34" s="23">
        <v>1629493</v>
      </c>
      <c r="E34" s="17">
        <f t="shared" si="0"/>
        <v>3.1295337081718427E-3</v>
      </c>
    </row>
    <row r="35" spans="2:5" x14ac:dyDescent="0.25">
      <c r="B35" s="5" t="s">
        <v>55</v>
      </c>
      <c r="C35" s="14" t="s">
        <v>17</v>
      </c>
      <c r="D35" s="23">
        <v>4746261</v>
      </c>
      <c r="E35" s="17">
        <f t="shared" si="0"/>
        <v>9.115463390932884E-3</v>
      </c>
    </row>
    <row r="36" spans="2:5" x14ac:dyDescent="0.25">
      <c r="B36" s="5" t="s">
        <v>56</v>
      </c>
      <c r="C36" s="14" t="s">
        <v>18</v>
      </c>
      <c r="D36" s="23">
        <v>2580440</v>
      </c>
      <c r="E36" s="17">
        <f t="shared" si="0"/>
        <v>4.9558813458633758E-3</v>
      </c>
    </row>
    <row r="37" spans="2:5" x14ac:dyDescent="0.25">
      <c r="B37" s="5" t="s">
        <v>57</v>
      </c>
      <c r="C37" s="14" t="s">
        <v>19</v>
      </c>
      <c r="D37" s="23">
        <v>419488</v>
      </c>
      <c r="E37" s="17">
        <f t="shared" si="0"/>
        <v>8.0565049139431097E-4</v>
      </c>
    </row>
    <row r="38" spans="2:5" x14ac:dyDescent="0.25">
      <c r="B38" s="5" t="s">
        <v>58</v>
      </c>
      <c r="C38" s="14" t="s">
        <v>20</v>
      </c>
      <c r="D38" s="23">
        <v>2867531</v>
      </c>
      <c r="E38" s="17">
        <f t="shared" si="0"/>
        <v>5.5072558910825098E-3</v>
      </c>
    </row>
    <row r="39" spans="2:5" x14ac:dyDescent="0.25">
      <c r="B39" s="6">
        <v>3901</v>
      </c>
      <c r="C39" s="14" t="s">
        <v>5</v>
      </c>
      <c r="D39" s="23">
        <v>47207</v>
      </c>
      <c r="E39" s="17">
        <f t="shared" si="0"/>
        <v>9.0663720409764377E-5</v>
      </c>
    </row>
    <row r="40" spans="2:5" x14ac:dyDescent="0.25">
      <c r="B40" s="6">
        <v>3902</v>
      </c>
      <c r="C40" s="14" t="s">
        <v>6</v>
      </c>
      <c r="D40" s="23">
        <v>5639486</v>
      </c>
      <c r="E40" s="17">
        <f t="shared" si="0"/>
        <v>1.0830952654453375E-2</v>
      </c>
    </row>
    <row r="41" spans="2:5" x14ac:dyDescent="0.25">
      <c r="B41" s="6">
        <v>3905</v>
      </c>
      <c r="C41" s="14" t="s">
        <v>7</v>
      </c>
      <c r="D41" s="23">
        <v>1171977</v>
      </c>
      <c r="E41" s="17">
        <f t="shared" si="0"/>
        <v>2.2508482863701235E-3</v>
      </c>
    </row>
    <row r="42" spans="2:5" x14ac:dyDescent="0.25">
      <c r="B42" s="6">
        <v>3907</v>
      </c>
      <c r="C42" s="14" t="s">
        <v>8</v>
      </c>
      <c r="D42" s="23">
        <v>1550862</v>
      </c>
      <c r="E42" s="17">
        <f t="shared" ref="E42:E73" si="1">D42/$D$78</f>
        <v>2.9785184138396421E-3</v>
      </c>
    </row>
    <row r="43" spans="2:5" x14ac:dyDescent="0.25">
      <c r="B43" s="6">
        <v>3908</v>
      </c>
      <c r="C43" s="14" t="s">
        <v>78</v>
      </c>
      <c r="D43" s="24">
        <v>2352</v>
      </c>
      <c r="E43" s="18">
        <f t="shared" si="1"/>
        <v>4.5171493719949545E-6</v>
      </c>
    </row>
    <row r="44" spans="2:5" x14ac:dyDescent="0.25">
      <c r="B44" s="4">
        <v>4</v>
      </c>
      <c r="C44" s="13" t="s">
        <v>21</v>
      </c>
      <c r="D44" s="19">
        <f>SUM(D45:D52)</f>
        <v>81120280</v>
      </c>
      <c r="E44" s="16">
        <f t="shared" si="1"/>
        <v>0.15579609772876482</v>
      </c>
    </row>
    <row r="45" spans="2:5" x14ac:dyDescent="0.25">
      <c r="B45" s="5" t="s">
        <v>59</v>
      </c>
      <c r="C45" s="14" t="s">
        <v>22</v>
      </c>
      <c r="D45" s="23">
        <f>7987297+12305644+4624999</f>
        <v>24917940</v>
      </c>
      <c r="E45" s="17">
        <f t="shared" si="1"/>
        <v>4.7856316761227868E-2</v>
      </c>
    </row>
    <row r="46" spans="2:5" x14ac:dyDescent="0.25">
      <c r="B46" s="5" t="s">
        <v>60</v>
      </c>
      <c r="C46" s="14" t="s">
        <v>23</v>
      </c>
      <c r="D46" s="23">
        <v>5506141</v>
      </c>
      <c r="E46" s="17">
        <f t="shared" si="1"/>
        <v>1.0574856020521118E-2</v>
      </c>
    </row>
    <row r="47" spans="2:5" x14ac:dyDescent="0.25">
      <c r="B47" s="5" t="s">
        <v>61</v>
      </c>
      <c r="C47" s="14" t="s">
        <v>24</v>
      </c>
      <c r="D47" s="23">
        <f>8652098+2521388</f>
        <v>11173486</v>
      </c>
      <c r="E47" s="17">
        <f t="shared" si="1"/>
        <v>2.145931346424082E-2</v>
      </c>
    </row>
    <row r="48" spans="2:5" x14ac:dyDescent="0.25">
      <c r="B48" s="6">
        <v>4901</v>
      </c>
      <c r="C48" s="14" t="s">
        <v>5</v>
      </c>
      <c r="D48" s="23">
        <v>214035</v>
      </c>
      <c r="E48" s="17">
        <f t="shared" si="1"/>
        <v>4.1106635452165815E-4</v>
      </c>
    </row>
    <row r="49" spans="2:5" x14ac:dyDescent="0.25">
      <c r="B49" s="6">
        <v>4902</v>
      </c>
      <c r="C49" s="14" t="s">
        <v>6</v>
      </c>
      <c r="D49" s="23">
        <v>32259560</v>
      </c>
      <c r="E49" s="17">
        <f t="shared" si="1"/>
        <v>6.1956314283517666E-2</v>
      </c>
    </row>
    <row r="50" spans="2:5" x14ac:dyDescent="0.25">
      <c r="B50" s="6">
        <v>4905</v>
      </c>
      <c r="C50" s="14" t="s">
        <v>7</v>
      </c>
      <c r="D50" s="23">
        <v>5719608</v>
      </c>
      <c r="E50" s="17">
        <f t="shared" si="1"/>
        <v>1.0984831498833893E-2</v>
      </c>
    </row>
    <row r="51" spans="2:5" x14ac:dyDescent="0.25">
      <c r="B51" s="6">
        <v>4907</v>
      </c>
      <c r="C51" s="14" t="s">
        <v>8</v>
      </c>
      <c r="D51" s="23">
        <v>1238958</v>
      </c>
      <c r="E51" s="17">
        <f t="shared" si="1"/>
        <v>2.3794890950799849E-3</v>
      </c>
    </row>
    <row r="52" spans="2:5" x14ac:dyDescent="0.25">
      <c r="B52" s="6">
        <v>4908</v>
      </c>
      <c r="C52" s="14" t="s">
        <v>78</v>
      </c>
      <c r="D52" s="23">
        <v>90552</v>
      </c>
      <c r="E52" s="17">
        <f t="shared" si="1"/>
        <v>1.7391025082180573E-4</v>
      </c>
    </row>
    <row r="53" spans="2:5" x14ac:dyDescent="0.25">
      <c r="B53" s="4">
        <v>5</v>
      </c>
      <c r="C53" s="13" t="s">
        <v>25</v>
      </c>
      <c r="D53" s="19">
        <f>SUM(D54:D62)</f>
        <v>13768500</v>
      </c>
      <c r="E53" s="16">
        <f t="shared" si="1"/>
        <v>2.6443185003534236E-2</v>
      </c>
    </row>
    <row r="54" spans="2:5" x14ac:dyDescent="0.25">
      <c r="B54" s="5" t="s">
        <v>62</v>
      </c>
      <c r="C54" s="14" t="s">
        <v>26</v>
      </c>
      <c r="D54" s="23">
        <v>1024652</v>
      </c>
      <c r="E54" s="17">
        <f t="shared" si="1"/>
        <v>1.9679022696910604E-3</v>
      </c>
    </row>
    <row r="55" spans="2:5" x14ac:dyDescent="0.25">
      <c r="B55" s="5" t="s">
        <v>63</v>
      </c>
      <c r="C55" s="14" t="s">
        <v>27</v>
      </c>
      <c r="D55" s="23">
        <v>5397128</v>
      </c>
      <c r="E55" s="17">
        <f t="shared" si="1"/>
        <v>1.0365490372353904E-2</v>
      </c>
    </row>
    <row r="56" spans="2:5" x14ac:dyDescent="0.25">
      <c r="B56" s="5" t="s">
        <v>64</v>
      </c>
      <c r="C56" s="14" t="s">
        <v>28</v>
      </c>
      <c r="D56" s="23">
        <f>2536410+13170+112531+2056+179447+48740</f>
        <v>2892354</v>
      </c>
      <c r="E56" s="17">
        <f t="shared" si="1"/>
        <v>5.5549298701900911E-3</v>
      </c>
    </row>
    <row r="57" spans="2:5" x14ac:dyDescent="0.25">
      <c r="B57" s="5" t="s">
        <v>77</v>
      </c>
      <c r="C57" s="14" t="s">
        <v>29</v>
      </c>
      <c r="D57" s="23">
        <v>530350</v>
      </c>
      <c r="E57" s="17">
        <f t="shared" si="1"/>
        <v>1.0185672489105119E-3</v>
      </c>
    </row>
    <row r="58" spans="2:5" x14ac:dyDescent="0.25">
      <c r="B58" s="6">
        <v>5901</v>
      </c>
      <c r="C58" s="14" t="s">
        <v>5</v>
      </c>
      <c r="D58" s="23">
        <v>15940</v>
      </c>
      <c r="E58" s="17">
        <f t="shared" si="1"/>
        <v>3.0613673890135873E-5</v>
      </c>
    </row>
    <row r="59" spans="2:5" x14ac:dyDescent="0.25">
      <c r="B59" s="6">
        <v>5902</v>
      </c>
      <c r="C59" s="14" t="s">
        <v>6</v>
      </c>
      <c r="D59" s="23">
        <v>2173611</v>
      </c>
      <c r="E59" s="17">
        <f t="shared" si="1"/>
        <v>4.1745431818075362E-3</v>
      </c>
    </row>
    <row r="60" spans="2:5" x14ac:dyDescent="0.25">
      <c r="B60" s="6">
        <v>5905</v>
      </c>
      <c r="C60" s="14" t="s">
        <v>7</v>
      </c>
      <c r="D60" s="23">
        <v>216564</v>
      </c>
      <c r="E60" s="17">
        <f t="shared" si="1"/>
        <v>4.1592344243057623E-4</v>
      </c>
    </row>
    <row r="61" spans="2:5" x14ac:dyDescent="0.25">
      <c r="B61" s="6">
        <v>5907</v>
      </c>
      <c r="C61" s="14" t="s">
        <v>8</v>
      </c>
      <c r="D61" s="23">
        <v>1504965</v>
      </c>
      <c r="E61" s="17">
        <f t="shared" si="1"/>
        <v>2.8903706227144501E-3</v>
      </c>
    </row>
    <row r="62" spans="2:5" x14ac:dyDescent="0.25">
      <c r="B62" s="6">
        <v>5908</v>
      </c>
      <c r="C62" s="14" t="s">
        <v>78</v>
      </c>
      <c r="D62" s="23">
        <v>12936</v>
      </c>
      <c r="E62" s="17">
        <f t="shared" si="1"/>
        <v>2.4844321545972246E-5</v>
      </c>
    </row>
    <row r="63" spans="2:5" x14ac:dyDescent="0.25">
      <c r="B63" s="4">
        <v>6</v>
      </c>
      <c r="C63" s="13" t="s">
        <v>85</v>
      </c>
      <c r="D63" s="19">
        <f>SUM(D64:D77)</f>
        <v>259919113</v>
      </c>
      <c r="E63" s="16">
        <f t="shared" si="1"/>
        <v>0.49918939543258312</v>
      </c>
    </row>
    <row r="64" spans="2:5" x14ac:dyDescent="0.25">
      <c r="B64" s="5" t="s">
        <v>65</v>
      </c>
      <c r="C64" s="14" t="s">
        <v>30</v>
      </c>
      <c r="D64" s="23">
        <v>2411463</v>
      </c>
      <c r="E64" s="17">
        <f t="shared" si="1"/>
        <v>4.6313514353907605E-3</v>
      </c>
    </row>
    <row r="65" spans="2:7" x14ac:dyDescent="0.25">
      <c r="B65" s="5" t="s">
        <v>66</v>
      </c>
      <c r="C65" s="14" t="s">
        <v>31</v>
      </c>
      <c r="D65" s="23">
        <v>27271816</v>
      </c>
      <c r="E65" s="17">
        <f t="shared" si="1"/>
        <v>5.2377069097602869E-2</v>
      </c>
    </row>
    <row r="66" spans="2:7" x14ac:dyDescent="0.25">
      <c r="B66" s="5" t="s">
        <v>67</v>
      </c>
      <c r="C66" s="14" t="s">
        <v>32</v>
      </c>
      <c r="D66" s="23">
        <v>8134052</v>
      </c>
      <c r="E66" s="17">
        <f t="shared" si="1"/>
        <v>1.5621908113764583E-2</v>
      </c>
    </row>
    <row r="67" spans="2:7" x14ac:dyDescent="0.25">
      <c r="B67" s="5" t="s">
        <v>68</v>
      </c>
      <c r="C67" s="14" t="s">
        <v>79</v>
      </c>
      <c r="D67" s="23">
        <v>11433666</v>
      </c>
      <c r="E67" s="17">
        <f t="shared" si="1"/>
        <v>2.1959003907950705E-2</v>
      </c>
    </row>
    <row r="68" spans="2:7" x14ac:dyDescent="0.25">
      <c r="B68" s="5" t="s">
        <v>69</v>
      </c>
      <c r="C68" s="14" t="s">
        <v>33</v>
      </c>
      <c r="D68" s="23">
        <v>965805</v>
      </c>
      <c r="E68" s="17">
        <f t="shared" si="1"/>
        <v>1.8548832692260148E-3</v>
      </c>
    </row>
    <row r="69" spans="2:7" x14ac:dyDescent="0.25">
      <c r="B69" s="5" t="s">
        <v>70</v>
      </c>
      <c r="C69" s="14" t="s">
        <v>34</v>
      </c>
      <c r="D69" s="23">
        <v>8802841</v>
      </c>
      <c r="E69" s="17">
        <f t="shared" si="1"/>
        <v>1.6906355312466596E-2</v>
      </c>
    </row>
    <row r="70" spans="2:7" x14ac:dyDescent="0.25">
      <c r="B70" s="5" t="s">
        <v>71</v>
      </c>
      <c r="C70" s="14" t="s">
        <v>35</v>
      </c>
      <c r="D70" s="23">
        <v>590500</v>
      </c>
      <c r="E70" s="17">
        <f t="shared" ref="E70:E77" si="2">D70/$D$78</f>
        <v>1.134088734763189E-3</v>
      </c>
    </row>
    <row r="71" spans="2:7" x14ac:dyDescent="0.25">
      <c r="B71" s="5" t="s">
        <v>72</v>
      </c>
      <c r="C71" s="14" t="s">
        <v>36</v>
      </c>
      <c r="D71" s="23">
        <v>10618334</v>
      </c>
      <c r="E71" s="17">
        <f t="shared" si="2"/>
        <v>2.0393112567913551E-2</v>
      </c>
    </row>
    <row r="72" spans="2:7" x14ac:dyDescent="0.25">
      <c r="B72" s="6">
        <v>6901</v>
      </c>
      <c r="C72" s="14" t="s">
        <v>5</v>
      </c>
      <c r="D72" s="23">
        <v>2719038</v>
      </c>
      <c r="E72" s="17">
        <f t="shared" si="2"/>
        <v>5.2220666641710949E-3</v>
      </c>
    </row>
    <row r="73" spans="2:7" x14ac:dyDescent="0.25">
      <c r="B73" s="6">
        <v>6902</v>
      </c>
      <c r="C73" s="14" t="s">
        <v>6</v>
      </c>
      <c r="D73" s="23">
        <v>10718767</v>
      </c>
      <c r="E73" s="17">
        <f t="shared" si="2"/>
        <v>2.058599983954517E-2</v>
      </c>
    </row>
    <row r="74" spans="2:7" x14ac:dyDescent="0.25">
      <c r="B74" s="6">
        <v>6905</v>
      </c>
      <c r="C74" s="14" t="s">
        <v>7</v>
      </c>
      <c r="D74" s="23">
        <v>2011926</v>
      </c>
      <c r="E74" s="17">
        <f t="shared" si="2"/>
        <v>3.8640179708334696E-3</v>
      </c>
    </row>
    <row r="75" spans="2:7" x14ac:dyDescent="0.25">
      <c r="B75" s="6">
        <v>6906</v>
      </c>
      <c r="C75" s="14" t="s">
        <v>37</v>
      </c>
      <c r="D75" s="23">
        <v>8505288</v>
      </c>
      <c r="E75" s="17">
        <f t="shared" si="2"/>
        <v>1.6334887902991591E-2</v>
      </c>
    </row>
    <row r="76" spans="2:7" x14ac:dyDescent="0.25">
      <c r="B76" s="6">
        <v>6908</v>
      </c>
      <c r="C76" s="14" t="s">
        <v>78</v>
      </c>
      <c r="D76" s="23">
        <v>2994657</v>
      </c>
      <c r="E76" s="17">
        <f t="shared" si="2"/>
        <v>5.751408582861519E-3</v>
      </c>
    </row>
    <row r="77" spans="2:7" ht="15.75" thickBot="1" x14ac:dyDescent="0.3">
      <c r="B77" s="7">
        <v>6909</v>
      </c>
      <c r="C77" s="21" t="s">
        <v>73</v>
      </c>
      <c r="D77" s="25">
        <v>162740960</v>
      </c>
      <c r="E77" s="22">
        <f t="shared" si="2"/>
        <v>0.31255324203310203</v>
      </c>
      <c r="G77" s="20"/>
    </row>
    <row r="78" spans="2:7" ht="15.75" thickBot="1" x14ac:dyDescent="0.3">
      <c r="B78" s="28" t="s">
        <v>38</v>
      </c>
      <c r="C78" s="29"/>
      <c r="D78" s="26">
        <f>D63+D53+D44+D32+D22+D9</f>
        <v>520682361</v>
      </c>
      <c r="E78" s="27">
        <f>D78/$D$78</f>
        <v>1</v>
      </c>
    </row>
    <row r="79" spans="2:7" x14ac:dyDescent="0.25">
      <c r="B79" s="10"/>
    </row>
  </sheetData>
  <mergeCells count="5">
    <mergeCell ref="B78:C78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CB0B53-14C7-4647-B522-CC9360F7731F}"/>
</file>

<file path=customXml/itemProps2.xml><?xml version="1.0" encoding="utf-8"?>
<ds:datastoreItem xmlns:ds="http://schemas.openxmlformats.org/officeDocument/2006/customXml" ds:itemID="{73FBA13A-94F1-4CD5-8CEF-BD19C8BFA05B}"/>
</file>

<file path=customXml/itemProps3.xml><?xml version="1.0" encoding="utf-8"?>
<ds:datastoreItem xmlns:ds="http://schemas.openxmlformats.org/officeDocument/2006/customXml" ds:itemID="{AFC92CAE-B79A-4B51-B757-C4D34DE662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CLIFFANI JENEFFER ZUBER</cp:lastModifiedBy>
  <dcterms:created xsi:type="dcterms:W3CDTF">2021-02-05T17:20:42Z</dcterms:created>
  <dcterms:modified xsi:type="dcterms:W3CDTF">2023-01-24T17:46:32Z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