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R:\APL\COM - Compliance\COMPLIANCE - COM\9. PORTAL DA TRANSPARÊNCIA\PORTAL DA TRANSPARÊNCIA DN\2025\"/>
    </mc:Choice>
  </mc:AlternateContent>
  <xr:revisionPtr revIDLastSave="0" documentId="13_ncr:1_{35F69C9D-1BE0-48D6-B61C-7AA5A90B47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1" sheetId="1" r:id="rId1"/>
  </sheets>
  <definedNames>
    <definedName name="_xlnm.Print_Titles" localSheetId="0">Plan1!$1:$8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0" i="1" l="1"/>
  <c r="C199" i="1"/>
  <c r="C196" i="1"/>
  <c r="C197" i="1"/>
  <c r="C193" i="1"/>
  <c r="C191" i="1"/>
  <c r="C187" i="1"/>
  <c r="C186" i="1"/>
  <c r="C182" i="1"/>
  <c r="C181" i="1" s="1"/>
  <c r="C177" i="1"/>
  <c r="C176" i="1" s="1"/>
  <c r="C174" i="1"/>
  <c r="C173" i="1" s="1"/>
  <c r="C170" i="1"/>
  <c r="C166" i="1"/>
  <c r="C163" i="1"/>
  <c r="C161" i="1"/>
  <c r="C155" i="1"/>
  <c r="C154" i="1" s="1"/>
  <c r="C151" i="1"/>
  <c r="C142" i="1"/>
  <c r="C147" i="1"/>
  <c r="C145" i="1"/>
  <c r="C139" i="1"/>
  <c r="C136" i="1"/>
  <c r="C131" i="1"/>
  <c r="C128" i="1"/>
  <c r="C124" i="1"/>
  <c r="C121" i="1"/>
  <c r="C117" i="1"/>
  <c r="C110" i="1"/>
  <c r="C102" i="1"/>
  <c r="C99" i="1"/>
  <c r="C95" i="1"/>
  <c r="C90" i="1"/>
  <c r="C86" i="1"/>
  <c r="C80" i="1"/>
  <c r="C74" i="1"/>
  <c r="C69" i="1"/>
  <c r="C64" i="1"/>
  <c r="C58" i="1"/>
  <c r="C55" i="1"/>
  <c r="C49" i="1"/>
  <c r="C41" i="1"/>
  <c r="C37" i="1"/>
  <c r="C31" i="1"/>
  <c r="C28" i="1"/>
  <c r="C22" i="1"/>
  <c r="C19" i="1"/>
  <c r="C17" i="1"/>
  <c r="C14" i="1"/>
  <c r="C11" i="1"/>
  <c r="C190" i="1" l="1"/>
  <c r="C169" i="1"/>
  <c r="C165" i="1"/>
  <c r="C123" i="1"/>
  <c r="C150" i="1"/>
  <c r="C141" i="1"/>
  <c r="C101" i="1"/>
  <c r="C57" i="1"/>
  <c r="C30" i="1"/>
  <c r="C10" i="1"/>
  <c r="D191" i="1" l="1"/>
  <c r="D190" i="1"/>
  <c r="D186" i="1"/>
  <c r="D187" i="1"/>
  <c r="D74" i="1"/>
  <c r="D176" i="1"/>
  <c r="D182" i="1"/>
  <c r="D90" i="1"/>
  <c r="D57" i="1"/>
  <c r="D117" i="1"/>
  <c r="D31" i="1"/>
  <c r="D128" i="1"/>
  <c r="D123" i="1"/>
  <c r="D124" i="1"/>
  <c r="D163" i="1"/>
  <c r="D14" i="1"/>
  <c r="D150" i="1"/>
  <c r="D10" i="1"/>
  <c r="D177" i="1"/>
  <c r="D174" i="1"/>
  <c r="D28" i="1"/>
  <c r="D11" i="1"/>
  <c r="D64" i="1"/>
  <c r="D110" i="1"/>
  <c r="D154" i="1"/>
  <c r="D17" i="1"/>
  <c r="D142" i="1"/>
  <c r="D22" i="1"/>
  <c r="D86" i="1"/>
  <c r="D139" i="1"/>
  <c r="D19" i="1"/>
  <c r="D141" i="1"/>
  <c r="D29" i="1"/>
  <c r="D99" i="1"/>
  <c r="D147" i="1"/>
  <c r="D30" i="1"/>
  <c r="D101" i="1"/>
  <c r="D55" i="1"/>
  <c r="D95" i="1"/>
  <c r="D145" i="1"/>
  <c r="D58" i="1"/>
  <c r="D37" i="1"/>
  <c r="D69" i="1"/>
  <c r="D151" i="1"/>
  <c r="D41" i="1"/>
  <c r="D102" i="1"/>
  <c r="D49" i="1"/>
  <c r="D80" i="1"/>
  <c r="D121" i="1"/>
  <c r="D161" i="1"/>
  <c r="D173" i="1"/>
  <c r="D155" i="1"/>
  <c r="D165" i="1"/>
  <c r="D136" i="1"/>
  <c r="D160" i="1"/>
  <c r="D170" i="1"/>
  <c r="D199" i="1"/>
  <c r="D166" i="1"/>
  <c r="D169" i="1"/>
  <c r="D193" i="1" l="1"/>
  <c r="D197" i="1"/>
  <c r="D131" i="1"/>
  <c r="D181" i="1"/>
  <c r="D196" i="1"/>
</calcChain>
</file>

<file path=xl/sharedStrings.xml><?xml version="1.0" encoding="utf-8"?>
<sst xmlns="http://schemas.openxmlformats.org/spreadsheetml/2006/main" count="388" uniqueCount="321">
  <si>
    <t>EDUCAÇÃO</t>
  </si>
  <si>
    <t>Educação Infantil</t>
  </si>
  <si>
    <t>Ensino Médio</t>
  </si>
  <si>
    <t>Educação de Jovens e Adultos</t>
  </si>
  <si>
    <t>SAÚDE</t>
  </si>
  <si>
    <t>Saúde Bucal</t>
  </si>
  <si>
    <t>Educação em Saúde</t>
  </si>
  <si>
    <t>CULTURA</t>
  </si>
  <si>
    <t>Artes Cênicas</t>
  </si>
  <si>
    <t>Artes Visuais</t>
  </si>
  <si>
    <t>Música</t>
  </si>
  <si>
    <t>Literatura</t>
  </si>
  <si>
    <t>Biblioteca</t>
  </si>
  <si>
    <t>LAZER</t>
  </si>
  <si>
    <t>Desenvolvimento Físico-esportivo</t>
  </si>
  <si>
    <t>Recreação</t>
  </si>
  <si>
    <t>Turismo Social</t>
  </si>
  <si>
    <t>ASSISTÊNCIA</t>
  </si>
  <si>
    <t>Desenvolvimento Comunitário</t>
  </si>
  <si>
    <t>Segurança Alimentar e Apoio Social</t>
  </si>
  <si>
    <t>Trabalho Social com Grupos</t>
  </si>
  <si>
    <t>Relacionamento com Clientes</t>
  </si>
  <si>
    <t>TOTAL GERAL</t>
  </si>
  <si>
    <t>Código</t>
  </si>
  <si>
    <t>Especificação</t>
  </si>
  <si>
    <t xml:space="preserve">Prevista em R$ </t>
  </si>
  <si>
    <t>Peso</t>
  </si>
  <si>
    <t>ORÇAMENTO PROGRAMA</t>
  </si>
  <si>
    <t>SERVIÇO SOCIAL DO COMÉRCIO - SESC PR</t>
  </si>
  <si>
    <t>DESPESA POR FINALIDADE/PROGRAMA DE TRABALHO</t>
  </si>
  <si>
    <t>Ensino Fundamental</t>
  </si>
  <si>
    <t>01.01</t>
  </si>
  <si>
    <t>01.01.01.01</t>
  </si>
  <si>
    <t>Creche</t>
  </si>
  <si>
    <t>01.01.01.02</t>
  </si>
  <si>
    <t>Pré-Escola</t>
  </si>
  <si>
    <t>01.01.01</t>
  </si>
  <si>
    <t>01.01.02</t>
  </si>
  <si>
    <t>01.01.02.01</t>
  </si>
  <si>
    <t>Anos Inciais</t>
  </si>
  <si>
    <t>Anos Finais</t>
  </si>
  <si>
    <t>Séries/Etapas</t>
  </si>
  <si>
    <t>01.01.04</t>
  </si>
  <si>
    <t>01.01.04.03</t>
  </si>
  <si>
    <t>01.01.04.04</t>
  </si>
  <si>
    <t>Alfabetização</t>
  </si>
  <si>
    <t>Educação Ampliada</t>
  </si>
  <si>
    <t>01.01.05</t>
  </si>
  <si>
    <t>01.01.05.01</t>
  </si>
  <si>
    <t>Ações Formativas</t>
  </si>
  <si>
    <t>01.01.05.02</t>
  </si>
  <si>
    <t>Ações Mediadas</t>
  </si>
  <si>
    <t>01.01.05.03</t>
  </si>
  <si>
    <t>Apresentações</t>
  </si>
  <si>
    <t>01.01.05.04</t>
  </si>
  <si>
    <t>Eventos</t>
  </si>
  <si>
    <t>01.01.05.05</t>
  </si>
  <si>
    <t>Exposição</t>
  </si>
  <si>
    <t>01.01.06</t>
  </si>
  <si>
    <t>Apoio à Programação Finalística - Educação</t>
  </si>
  <si>
    <t>01.01.06.01</t>
  </si>
  <si>
    <t>01.02</t>
  </si>
  <si>
    <t>01.02.07</t>
  </si>
  <si>
    <t>Alimentação e Nutrição</t>
  </si>
  <si>
    <t>01.02.07.02</t>
  </si>
  <si>
    <t>Sessão Diagnóstica/clínica</t>
  </si>
  <si>
    <t>01.02.07.04</t>
  </si>
  <si>
    <t>Lanche</t>
  </si>
  <si>
    <t>01.02.07.06</t>
  </si>
  <si>
    <t>Refeição</t>
  </si>
  <si>
    <t>01.02.07.07</t>
  </si>
  <si>
    <t>01.02.07.08</t>
  </si>
  <si>
    <t>01.02.08</t>
  </si>
  <si>
    <t>01.02.08.02</t>
  </si>
  <si>
    <t>01.02.08.03</t>
  </si>
  <si>
    <t>Consulta</t>
  </si>
  <si>
    <t>01.02.08.04</t>
  </si>
  <si>
    <t>Procedimentos Clínicos</t>
  </si>
  <si>
    <t>01.02.09</t>
  </si>
  <si>
    <t>Atenção Ampliada em Saúde</t>
  </si>
  <si>
    <t>01.02.09.01</t>
  </si>
  <si>
    <t>Análise de Risco em Saúde</t>
  </si>
  <si>
    <t>01.02.09.02</t>
  </si>
  <si>
    <t>01.02.09.04</t>
  </si>
  <si>
    <t>Exames</t>
  </si>
  <si>
    <t>01.02.09.05</t>
  </si>
  <si>
    <t>Práticas Coletivas</t>
  </si>
  <si>
    <t>01.02.09.06</t>
  </si>
  <si>
    <t>01.02.09.07</t>
  </si>
  <si>
    <t>Cuidados em Saúde</t>
  </si>
  <si>
    <t>01.02.10</t>
  </si>
  <si>
    <t>01.02.10.02</t>
  </si>
  <si>
    <t>Sessão de Apoio Dianóstico</t>
  </si>
  <si>
    <t>01.02.10.03</t>
  </si>
  <si>
    <t>01.02.10.04</t>
  </si>
  <si>
    <t>01.02.10.06</t>
  </si>
  <si>
    <t>01.02.10.07</t>
  </si>
  <si>
    <t>01.02.11</t>
  </si>
  <si>
    <t>Apoio à Programação Finalística - Saúde</t>
  </si>
  <si>
    <t>01.02.11.01</t>
  </si>
  <si>
    <t>01.03</t>
  </si>
  <si>
    <t>01.03.12</t>
  </si>
  <si>
    <t>01.03.12.01</t>
  </si>
  <si>
    <t>Incentivo Artístico e Cultural</t>
  </si>
  <si>
    <t>Intercâmbio</t>
  </si>
  <si>
    <t>01.03.12.03</t>
  </si>
  <si>
    <t>01.03.12.04</t>
  </si>
  <si>
    <t>01.03.13</t>
  </si>
  <si>
    <t>01.03.13.01</t>
  </si>
  <si>
    <t>01.03.13.03</t>
  </si>
  <si>
    <t>01.03.13.04</t>
  </si>
  <si>
    <t>01.03.14</t>
  </si>
  <si>
    <t>01.03.14.01</t>
  </si>
  <si>
    <t>01.03.14.03</t>
  </si>
  <si>
    <t>01.03.14.04</t>
  </si>
  <si>
    <t>01.03.15</t>
  </si>
  <si>
    <t>01.03.15.01</t>
  </si>
  <si>
    <t>01.03.15.03</t>
  </si>
  <si>
    <t>01.03.15.04</t>
  </si>
  <si>
    <t>Exibição</t>
  </si>
  <si>
    <t>01.03.15.05</t>
  </si>
  <si>
    <t>Audivisual</t>
  </si>
  <si>
    <t>01.03.16</t>
  </si>
  <si>
    <t>01.03.16.01</t>
  </si>
  <si>
    <t>01.03.16.03</t>
  </si>
  <si>
    <t>01.03.16.04</t>
  </si>
  <si>
    <t>01.03.15.07</t>
  </si>
  <si>
    <t>01.03.14.05</t>
  </si>
  <si>
    <t>01.03.13.07</t>
  </si>
  <si>
    <t>01.03.12.05</t>
  </si>
  <si>
    <t>01.03.16.05</t>
  </si>
  <si>
    <t>01.03.17</t>
  </si>
  <si>
    <t>01.03.17.01</t>
  </si>
  <si>
    <t>Acesso a Recursos Informacionais</t>
  </si>
  <si>
    <t>01.03.17.02</t>
  </si>
  <si>
    <t>01.03.17.04</t>
  </si>
  <si>
    <t>01.03.18</t>
  </si>
  <si>
    <t>Memória Social e Patrimônio Cultural</t>
  </si>
  <si>
    <t>01.03.18.04</t>
  </si>
  <si>
    <t>01.03.18.05</t>
  </si>
  <si>
    <t>01.03.18.06</t>
  </si>
  <si>
    <t>01.03.18.08</t>
  </si>
  <si>
    <t>01.03.19</t>
  </si>
  <si>
    <t>Arte Educação</t>
  </si>
  <si>
    <t>01.03.19.03</t>
  </si>
  <si>
    <t>01.03.19.04</t>
  </si>
  <si>
    <t>01.03.20</t>
  </si>
  <si>
    <t>Apoio à Programação Finalística - Cultura</t>
  </si>
  <si>
    <t>01.03.20.01</t>
  </si>
  <si>
    <t>01.04</t>
  </si>
  <si>
    <t>01.04.21</t>
  </si>
  <si>
    <t>01.04.21.01</t>
  </si>
  <si>
    <t>Exercícios Físicos Sistemáticos</t>
  </si>
  <si>
    <t>01.04.21.02</t>
  </si>
  <si>
    <t>Formação Esportiva</t>
  </si>
  <si>
    <t>Competições Físico-Esportivas</t>
  </si>
  <si>
    <t>01.04.21.04</t>
  </si>
  <si>
    <t>01.04.21.05</t>
  </si>
  <si>
    <t>01.04.21.06</t>
  </si>
  <si>
    <t>01.04.21.07</t>
  </si>
  <si>
    <t>01.04.22</t>
  </si>
  <si>
    <t>01.04.22.01</t>
  </si>
  <si>
    <t>Colônias Recreativas</t>
  </si>
  <si>
    <t>01.04.22.02</t>
  </si>
  <si>
    <t>Parque Aquático</t>
  </si>
  <si>
    <t>01.04.22.03</t>
  </si>
  <si>
    <t>Festa e Festividades</t>
  </si>
  <si>
    <t>01.04.22.04</t>
  </si>
  <si>
    <t>Multipráticas Recreativas</t>
  </si>
  <si>
    <t>01.04.22.05</t>
  </si>
  <si>
    <t>01.04.22.07</t>
  </si>
  <si>
    <t>01.04.23</t>
  </si>
  <si>
    <t>01.04.23.01</t>
  </si>
  <si>
    <t>Hospedagem</t>
  </si>
  <si>
    <t>01.04.23.02</t>
  </si>
  <si>
    <t>Passeios</t>
  </si>
  <si>
    <t>01.04.23.03</t>
  </si>
  <si>
    <t>Viagens</t>
  </si>
  <si>
    <t>01.04.24</t>
  </si>
  <si>
    <t>Apoio à Programação Finalística - Lazer</t>
  </si>
  <si>
    <t>01.04.24.01</t>
  </si>
  <si>
    <t>01.05</t>
  </si>
  <si>
    <t>01.05.25</t>
  </si>
  <si>
    <t>01.05.25.01</t>
  </si>
  <si>
    <t>01.05.25.03</t>
  </si>
  <si>
    <t>01.05.25.04</t>
  </si>
  <si>
    <t>01.05.26</t>
  </si>
  <si>
    <t>Valorização Social</t>
  </si>
  <si>
    <t>01.05.26.02</t>
  </si>
  <si>
    <t>01.05.26.05</t>
  </si>
  <si>
    <t>01.05.27</t>
  </si>
  <si>
    <t>01.05.27.01</t>
  </si>
  <si>
    <t>Distribuição de Doações</t>
  </si>
  <si>
    <t>01.05.27.02</t>
  </si>
  <si>
    <t>01.05.27.03</t>
  </si>
  <si>
    <t>01.05.27.05</t>
  </si>
  <si>
    <t>01.05.28</t>
  </si>
  <si>
    <t>01.01.03</t>
  </si>
  <si>
    <t>01.01.03.01</t>
  </si>
  <si>
    <t>01.02.09.03</t>
  </si>
  <si>
    <t>01.04.21.03</t>
  </si>
  <si>
    <t>01.05.28.03</t>
  </si>
  <si>
    <t>01.05.28.05</t>
  </si>
  <si>
    <t>01.05.29</t>
  </si>
  <si>
    <t>Apoio à Programação Finalística - Assistência</t>
  </si>
  <si>
    <t>01.05.29.01</t>
  </si>
  <si>
    <t>01.06</t>
  </si>
  <si>
    <t>01.06.30</t>
  </si>
  <si>
    <t>Gestão de Programas Sociais</t>
  </si>
  <si>
    <t>01.06.30.02</t>
  </si>
  <si>
    <t>Gestão e Manutenção de Unidades Operacionais</t>
  </si>
  <si>
    <t>01.06.30.01</t>
  </si>
  <si>
    <t>01.06.31</t>
  </si>
  <si>
    <t>01.06.31.01</t>
  </si>
  <si>
    <t>Credenciamento e Acesso ao Sesc</t>
  </si>
  <si>
    <t>01.06.32</t>
  </si>
  <si>
    <t>Conteúdo em Mídias</t>
  </si>
  <si>
    <t>01.06.32.02</t>
  </si>
  <si>
    <t>Conteúdo Multimídia</t>
  </si>
  <si>
    <t>01</t>
  </si>
  <si>
    <t>PROGRAMAS SOCIAIS</t>
  </si>
  <si>
    <t>Apoio à Programas Socias</t>
  </si>
  <si>
    <t>02</t>
  </si>
  <si>
    <t>02.07</t>
  </si>
  <si>
    <t>Gestão Administrativa</t>
  </si>
  <si>
    <t>GESTÃO ADMINISTRATIVA</t>
  </si>
  <si>
    <t>ADMINISTRAÇÃO GERAL</t>
  </si>
  <si>
    <t>02.07.33</t>
  </si>
  <si>
    <t>02.07.33.01</t>
  </si>
  <si>
    <t>Presidência e Conselho Deliberativo</t>
  </si>
  <si>
    <t>02.07.33.02</t>
  </si>
  <si>
    <t>Direção-Geral ou Regional</t>
  </si>
  <si>
    <t>02.08</t>
  </si>
  <si>
    <t>ATIVIDADES ADMINISTRATIVAS</t>
  </si>
  <si>
    <t>02.08.34</t>
  </si>
  <si>
    <t>02.08.34.01</t>
  </si>
  <si>
    <t>Atividades e Serviços Administrativos</t>
  </si>
  <si>
    <t>02.08.34.02</t>
  </si>
  <si>
    <t>Serviços Jurídicos</t>
  </si>
  <si>
    <t>02.08.34.03</t>
  </si>
  <si>
    <t>Gestão de Recursos Humanos</t>
  </si>
  <si>
    <t>02.08.34.04</t>
  </si>
  <si>
    <t>Gestão de compras, contratos, logística e patrimônio</t>
  </si>
  <si>
    <t>02.09</t>
  </si>
  <si>
    <t>GESTÃO DE IMÓVEIS E TRANSPORTES</t>
  </si>
  <si>
    <t>02.09.35</t>
  </si>
  <si>
    <t>Manutenção e Conservação</t>
  </si>
  <si>
    <t>02.09.35.01</t>
  </si>
  <si>
    <t>Manutenção e Conservação em Imóveis Próprios</t>
  </si>
  <si>
    <t>02.09.36</t>
  </si>
  <si>
    <t>Aquisição e Manutenção de Veículos</t>
  </si>
  <si>
    <t>02.09.36.01</t>
  </si>
  <si>
    <t>Aquisição e Manutenção de Veículos Próprios</t>
  </si>
  <si>
    <t>02.10</t>
  </si>
  <si>
    <t>Modernização e Melhoria da Sede Administrativa</t>
  </si>
  <si>
    <t>MODERNIZAÇÃO E MELHORIA DA SEDE ADMIN.</t>
  </si>
  <si>
    <t>02.10.37</t>
  </si>
  <si>
    <t>Aquisição e obras em imóveis para a sede administrativa - Área meio</t>
  </si>
  <si>
    <t>02.10.37.01</t>
  </si>
  <si>
    <t>03</t>
  </si>
  <si>
    <t>TECNOLOGIA DA INFORMAÇÃO</t>
  </si>
  <si>
    <t>SERVIÇOS DE T.I E COMUNICAÇÃO</t>
  </si>
  <si>
    <t>03.11</t>
  </si>
  <si>
    <t>03.11.38</t>
  </si>
  <si>
    <t>03.11.38.01</t>
  </si>
  <si>
    <t>TI - Gerenciamento e Equipe Técnica</t>
  </si>
  <si>
    <t>TI - Gerenciamento e Equipe Técnica - Área Meio</t>
  </si>
  <si>
    <t>04</t>
  </si>
  <si>
    <t>PLANEJAMENTO, CONTROLE CONTÁBIL, FINANCEIRO E ORÇAMENTÁRIO</t>
  </si>
  <si>
    <t>04.12</t>
  </si>
  <si>
    <t>PLANEJ., CONTR.CONT. FINANC. E ORÇAM.</t>
  </si>
  <si>
    <t>04.12.39</t>
  </si>
  <si>
    <t>Planej. Contr. Cont., Financ. e Orçamentário</t>
  </si>
  <si>
    <t>04.12.39.01</t>
  </si>
  <si>
    <t>04.13</t>
  </si>
  <si>
    <t>DESPESAS E REPASSES REGULAMENTARES</t>
  </si>
  <si>
    <t>04.13.40</t>
  </si>
  <si>
    <t>Despesas e Repasses Regulamentares</t>
  </si>
  <si>
    <t>04.13.40.01</t>
  </si>
  <si>
    <t>Contribuição à CNC e Federações do Comércio</t>
  </si>
  <si>
    <t>04.13.40.02</t>
  </si>
  <si>
    <t>Comissão do Órgão Arrecadador</t>
  </si>
  <si>
    <t>05</t>
  </si>
  <si>
    <t>FORMAÇÃO DE RECURSOS HUMANOS</t>
  </si>
  <si>
    <t>05.14</t>
  </si>
  <si>
    <t>CAPACITAÇÃO E DESENVOLVIMENTO DE RH</t>
  </si>
  <si>
    <t>05.14.41</t>
  </si>
  <si>
    <t>05.14.41.01</t>
  </si>
  <si>
    <t>Capacitação e Desenvolvimento de Empregados</t>
  </si>
  <si>
    <t>Capac. e Desenvolv. de Empregados - Área Meio</t>
  </si>
  <si>
    <t>05.14.41.02</t>
  </si>
  <si>
    <t>Capac. e Desenvolv. de Empregados - Área Fim</t>
  </si>
  <si>
    <t>06</t>
  </si>
  <si>
    <t>COMUNICAÇÃO SOCIAL</t>
  </si>
  <si>
    <t>06.15</t>
  </si>
  <si>
    <t>06.15.42</t>
  </si>
  <si>
    <t>COMUNICAÇÃO SOCIAL E AFIRMAÇÃO INSTIT.</t>
  </si>
  <si>
    <t>Comunicação Inst., Divulgação e Marketing</t>
  </si>
  <si>
    <t>06.15.42.01</t>
  </si>
  <si>
    <t>07</t>
  </si>
  <si>
    <t>CONTROLE INTERNO</t>
  </si>
  <si>
    <t>07.16</t>
  </si>
  <si>
    <t>07.16.44</t>
  </si>
  <si>
    <t>CONTROLADORIA E OUVIDORIA</t>
  </si>
  <si>
    <t>Controle Interno</t>
  </si>
  <si>
    <t>07.16.44.01</t>
  </si>
  <si>
    <t>Controle Interno, Gestão de Riscos e Compliance</t>
  </si>
  <si>
    <t>07.16.45</t>
  </si>
  <si>
    <t>Ouvidoria</t>
  </si>
  <si>
    <t>07.16.45.01</t>
  </si>
  <si>
    <t>08</t>
  </si>
  <si>
    <t>RESPONSABILIDADE SOCIOAMBIENTAL</t>
  </si>
  <si>
    <t>08.17</t>
  </si>
  <si>
    <t>08.17.46</t>
  </si>
  <si>
    <t>Ações de Sustentabilidade e Conservação Ambiental</t>
  </si>
  <si>
    <t>08.17.46.01</t>
  </si>
  <si>
    <t>Gestão em Sustentabilidade</t>
  </si>
  <si>
    <t>01.01.02.02</t>
  </si>
  <si>
    <t>01.02.12.02</t>
  </si>
  <si>
    <t>01.03.19.01</t>
  </si>
  <si>
    <t>ATIVIDADES TRANSVERSAIS AOS PROGRAMAS SOCIAIS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</si>
</sst>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">
    <xf numFmtId="0" fontId="0" fillId="0" borderId="0" xfId="0"/>
    <xf numFmtId="43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10" fontId="2" fillId="3" borderId="5" xfId="3" applyNumberFormat="1" applyFont="1" applyFill="1" applyBorder="1" applyAlignment="1">
      <alignment horizontal="center" vertical="center" wrapText="1"/>
    </xf>
    <xf numFmtId="10" fontId="6" fillId="2" borderId="6" xfId="3" applyNumberFormat="1" applyFont="1" applyFill="1" applyBorder="1" applyAlignment="1">
      <alignment horizontal="center" vertical="center"/>
    </xf>
    <xf numFmtId="10" fontId="5" fillId="0" borderId="6" xfId="3" applyNumberFormat="1" applyFont="1" applyBorder="1" applyAlignment="1">
      <alignment horizontal="center" vertical="center" wrapText="1"/>
    </xf>
    <xf numFmtId="10" fontId="5" fillId="0" borderId="6" xfId="3" applyNumberFormat="1" applyFont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right" vertical="center"/>
    </xf>
    <xf numFmtId="10" fontId="6" fillId="2" borderId="8" xfId="3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10" fontId="6" fillId="0" borderId="6" xfId="3" applyNumberFormat="1" applyFont="1" applyBorder="1" applyAlignment="1">
      <alignment horizontal="center" vertical="center" wrapText="1"/>
    </xf>
    <xf numFmtId="0" fontId="4" fillId="0" borderId="0" xfId="0" applyFont="1"/>
    <xf numFmtId="3" fontId="2" fillId="0" borderId="2" xfId="0" applyNumberFormat="1" applyFont="1" applyBorder="1" applyAlignment="1">
      <alignment horizontal="center" vertical="center"/>
    </xf>
    <xf numFmtId="10" fontId="6" fillId="0" borderId="6" xfId="3" applyNumberFormat="1" applyFont="1" applyBorder="1" applyAlignment="1">
      <alignment horizontal="center" vertical="center"/>
    </xf>
    <xf numFmtId="43" fontId="6" fillId="0" borderId="2" xfId="1" applyFont="1" applyBorder="1" applyAlignment="1">
      <alignment horizontal="right" vertical="center" wrapText="1"/>
    </xf>
    <xf numFmtId="43" fontId="5" fillId="0" borderId="2" xfId="1" applyFont="1" applyBorder="1" applyAlignment="1">
      <alignment horizontal="right" vertical="center" wrapText="1"/>
    </xf>
    <xf numFmtId="43" fontId="6" fillId="2" borderId="2" xfId="1" applyFont="1" applyFill="1" applyBorder="1" applyAlignment="1">
      <alignment horizontal="right" vertical="center"/>
    </xf>
    <xf numFmtId="43" fontId="6" fillId="0" borderId="2" xfId="1" applyFont="1" applyBorder="1" applyAlignment="1">
      <alignment horizontal="right" vertical="center"/>
    </xf>
    <xf numFmtId="43" fontId="5" fillId="0" borderId="2" xfId="1" applyFont="1" applyBorder="1" applyAlignment="1">
      <alignment horizontal="right" vertical="center"/>
    </xf>
    <xf numFmtId="43" fontId="6" fillId="2" borderId="7" xfId="1" applyFont="1" applyFill="1" applyBorder="1" applyAlignment="1">
      <alignment horizontal="right" vertical="center"/>
    </xf>
    <xf numFmtId="49" fontId="7" fillId="4" borderId="9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43" fontId="0" fillId="0" borderId="0" xfId="0" applyNumberFormat="1"/>
    <xf numFmtId="0" fontId="7" fillId="4" borderId="10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43" fontId="4" fillId="0" borderId="0" xfId="1" applyFont="1" applyAlignment="1">
      <alignment horizontal="center"/>
    </xf>
    <xf numFmtId="0" fontId="4" fillId="0" borderId="0" xfId="1" applyNumberFormat="1" applyFont="1" applyAlignment="1">
      <alignment horizontal="center"/>
    </xf>
    <xf numFmtId="43" fontId="0" fillId="0" borderId="0" xfId="1" applyFont="1" applyAlignment="1">
      <alignment horizontal="center"/>
    </xf>
  </cellXfs>
  <cellStyles count="4">
    <cellStyle name="Moeda 2" xfId="2" xr:uid="{00000000-0005-0000-0000-000000000000}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66675</xdr:rowOff>
    </xdr:from>
    <xdr:to>
      <xdr:col>1</xdr:col>
      <xdr:colOff>739319</xdr:colOff>
      <xdr:row>3</xdr:row>
      <xdr:rowOff>57150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66675"/>
          <a:ext cx="1425118" cy="561975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/>
  <dimension ref="A1:G201"/>
  <sheetViews>
    <sheetView showGridLines="0" tabSelected="1" workbookViewId="0">
      <selection activeCell="B173" sqref="B173"/>
    </sheetView>
  </sheetViews>
  <sheetFormatPr defaultRowHeight="15" x14ac:dyDescent="0.25"/>
  <cols>
    <col min="1" max="1" width="10.28515625" style="1" bestFit="1" customWidth="1"/>
    <col min="2" max="2" width="59.5703125" customWidth="1"/>
    <col min="3" max="3" width="16.85546875" bestFit="1" customWidth="1"/>
    <col min="4" max="4" width="9.140625" style="8"/>
    <col min="6" max="6" width="13.85546875" bestFit="1" customWidth="1"/>
  </cols>
  <sheetData>
    <row r="1" spans="1:7" x14ac:dyDescent="0.25">
      <c r="A1" s="38" t="s">
        <v>27</v>
      </c>
      <c r="B1" s="38"/>
      <c r="C1" s="38"/>
      <c r="D1" s="38"/>
    </row>
    <row r="2" spans="1:7" x14ac:dyDescent="0.25">
      <c r="A2" s="39">
        <v>2025</v>
      </c>
      <c r="B2" s="39"/>
      <c r="C2" s="39"/>
      <c r="D2" s="39"/>
    </row>
    <row r="3" spans="1:7" x14ac:dyDescent="0.25">
      <c r="C3" s="1"/>
    </row>
    <row r="4" spans="1:7" x14ac:dyDescent="0.25">
      <c r="A4" s="40" t="s">
        <v>28</v>
      </c>
      <c r="B4" s="40"/>
      <c r="C4" s="40"/>
      <c r="D4" s="40"/>
    </row>
    <row r="5" spans="1:7" x14ac:dyDescent="0.25">
      <c r="A5"/>
      <c r="C5" s="1"/>
    </row>
    <row r="6" spans="1:7" ht="19.5" customHeight="1" x14ac:dyDescent="0.25">
      <c r="A6" s="38" t="s">
        <v>29</v>
      </c>
      <c r="B6" s="38"/>
      <c r="C6" s="38"/>
      <c r="D6" s="38"/>
    </row>
    <row r="7" spans="1:7" ht="15.75" thickBot="1" x14ac:dyDescent="0.3"/>
    <row r="8" spans="1:7" s="2" customFormat="1" ht="14.25" x14ac:dyDescent="0.2">
      <c r="A8" s="3" t="s">
        <v>23</v>
      </c>
      <c r="B8" s="9" t="s">
        <v>24</v>
      </c>
      <c r="C8" s="7" t="s">
        <v>25</v>
      </c>
      <c r="D8" s="12" t="s">
        <v>26</v>
      </c>
    </row>
    <row r="9" spans="1:7" x14ac:dyDescent="0.25">
      <c r="A9" s="30" t="s">
        <v>219</v>
      </c>
      <c r="B9" s="33" t="s">
        <v>220</v>
      </c>
      <c r="C9" s="34"/>
      <c r="D9" s="35"/>
    </row>
    <row r="10" spans="1:7" x14ac:dyDescent="0.25">
      <c r="A10" s="4" t="s">
        <v>31</v>
      </c>
      <c r="B10" s="10" t="s">
        <v>0</v>
      </c>
      <c r="C10" s="16">
        <f>C11+C14+C17+C19+C22+C28</f>
        <v>89395552</v>
      </c>
      <c r="D10" s="13">
        <f>C10/$C$199</f>
        <v>0.14412801025318994</v>
      </c>
    </row>
    <row r="11" spans="1:7" x14ac:dyDescent="0.25">
      <c r="A11" s="18" t="s">
        <v>36</v>
      </c>
      <c r="B11" s="19" t="s">
        <v>1</v>
      </c>
      <c r="C11" s="24">
        <f>SUM(C12:C13)</f>
        <v>16293521</v>
      </c>
      <c r="D11" s="20">
        <f>C11/$C$199</f>
        <v>2.6269234981048786E-2</v>
      </c>
    </row>
    <row r="12" spans="1:7" x14ac:dyDescent="0.25">
      <c r="A12" s="5" t="s">
        <v>32</v>
      </c>
      <c r="B12" s="11" t="s">
        <v>33</v>
      </c>
      <c r="C12" s="25">
        <v>2186267</v>
      </c>
      <c r="D12" s="14"/>
    </row>
    <row r="13" spans="1:7" x14ac:dyDescent="0.25">
      <c r="A13" s="5" t="s">
        <v>34</v>
      </c>
      <c r="B13" s="11" t="s">
        <v>35</v>
      </c>
      <c r="C13" s="25">
        <v>14107254</v>
      </c>
      <c r="D13" s="14"/>
    </row>
    <row r="14" spans="1:7" x14ac:dyDescent="0.25">
      <c r="A14" s="18" t="s">
        <v>37</v>
      </c>
      <c r="B14" s="19" t="s">
        <v>30</v>
      </c>
      <c r="C14" s="24">
        <f>SUM(C15:C16)</f>
        <v>5272695</v>
      </c>
      <c r="D14" s="20">
        <f>C14/$C$199</f>
        <v>8.5009043741006637E-3</v>
      </c>
    </row>
    <row r="15" spans="1:7" x14ac:dyDescent="0.25">
      <c r="A15" s="5" t="s">
        <v>38</v>
      </c>
      <c r="B15" s="11" t="s">
        <v>39</v>
      </c>
      <c r="C15" s="25">
        <v>3669121</v>
      </c>
      <c r="D15" s="14"/>
    </row>
    <row r="16" spans="1:7" s="21" customFormat="1" x14ac:dyDescent="0.25">
      <c r="A16" s="5" t="s">
        <v>317</v>
      </c>
      <c r="B16" s="11" t="s">
        <v>40</v>
      </c>
      <c r="C16" s="25">
        <v>1603574</v>
      </c>
      <c r="D16" s="14"/>
      <c r="F16"/>
      <c r="G16"/>
    </row>
    <row r="17" spans="1:7" x14ac:dyDescent="0.25">
      <c r="A17" s="18" t="s">
        <v>197</v>
      </c>
      <c r="B17" s="19" t="s">
        <v>2</v>
      </c>
      <c r="C17" s="24">
        <f>SUM(C18)</f>
        <v>23648429</v>
      </c>
      <c r="D17" s="20">
        <f>C17/$C$199</f>
        <v>3.8127187999061014E-2</v>
      </c>
      <c r="F17" s="21"/>
    </row>
    <row r="18" spans="1:7" s="21" customFormat="1" x14ac:dyDescent="0.25">
      <c r="A18" s="5" t="s">
        <v>198</v>
      </c>
      <c r="B18" s="11" t="s">
        <v>41</v>
      </c>
      <c r="C18" s="25">
        <v>23648429</v>
      </c>
      <c r="D18" s="14"/>
      <c r="F18"/>
      <c r="G18"/>
    </row>
    <row r="19" spans="1:7" x14ac:dyDescent="0.25">
      <c r="A19" s="18" t="s">
        <v>42</v>
      </c>
      <c r="B19" s="19" t="s">
        <v>3</v>
      </c>
      <c r="C19" s="24">
        <f>SUM(C20:C21)</f>
        <v>1503819</v>
      </c>
      <c r="D19" s="20">
        <f>C19/$C$199</f>
        <v>2.4245327133383759E-3</v>
      </c>
      <c r="F19" s="21"/>
    </row>
    <row r="20" spans="1:7" x14ac:dyDescent="0.25">
      <c r="A20" s="5" t="s">
        <v>43</v>
      </c>
      <c r="B20" s="11" t="s">
        <v>41</v>
      </c>
      <c r="C20" s="25">
        <v>1312011</v>
      </c>
      <c r="D20" s="14"/>
      <c r="F20" s="21"/>
    </row>
    <row r="21" spans="1:7" s="21" customFormat="1" x14ac:dyDescent="0.25">
      <c r="A21" s="5" t="s">
        <v>44</v>
      </c>
      <c r="B21" s="11" t="s">
        <v>45</v>
      </c>
      <c r="C21" s="25">
        <v>191808</v>
      </c>
      <c r="D21" s="14"/>
      <c r="F21"/>
      <c r="G21"/>
    </row>
    <row r="22" spans="1:7" x14ac:dyDescent="0.25">
      <c r="A22" s="18" t="s">
        <v>47</v>
      </c>
      <c r="B22" s="19" t="s">
        <v>46</v>
      </c>
      <c r="C22" s="24">
        <f>SUM(C23:C27)</f>
        <v>32761125</v>
      </c>
      <c r="D22" s="20">
        <f>C22/$C$199</f>
        <v>5.2819135340268809E-2</v>
      </c>
    </row>
    <row r="23" spans="1:7" x14ac:dyDescent="0.25">
      <c r="A23" s="5" t="s">
        <v>48</v>
      </c>
      <c r="B23" s="11" t="s">
        <v>49</v>
      </c>
      <c r="C23" s="25">
        <v>31480806</v>
      </c>
      <c r="D23" s="14"/>
    </row>
    <row r="24" spans="1:7" x14ac:dyDescent="0.25">
      <c r="A24" s="5" t="s">
        <v>50</v>
      </c>
      <c r="B24" s="11" t="s">
        <v>51</v>
      </c>
      <c r="C24" s="25">
        <v>111280</v>
      </c>
      <c r="D24" s="14"/>
    </row>
    <row r="25" spans="1:7" x14ac:dyDescent="0.25">
      <c r="A25" s="5" t="s">
        <v>52</v>
      </c>
      <c r="B25" s="11" t="s">
        <v>53</v>
      </c>
      <c r="C25" s="25">
        <v>636966</v>
      </c>
      <c r="D25" s="14"/>
    </row>
    <row r="26" spans="1:7" x14ac:dyDescent="0.25">
      <c r="A26" s="5" t="s">
        <v>54</v>
      </c>
      <c r="B26" s="11" t="s">
        <v>55</v>
      </c>
      <c r="C26" s="25">
        <v>516008</v>
      </c>
      <c r="D26" s="14"/>
    </row>
    <row r="27" spans="1:7" x14ac:dyDescent="0.25">
      <c r="A27" s="5" t="s">
        <v>56</v>
      </c>
      <c r="B27" s="11" t="s">
        <v>57</v>
      </c>
      <c r="C27" s="25">
        <v>16065</v>
      </c>
      <c r="D27" s="14"/>
    </row>
    <row r="28" spans="1:7" x14ac:dyDescent="0.25">
      <c r="A28" s="22" t="s">
        <v>58</v>
      </c>
      <c r="B28" s="19" t="s">
        <v>59</v>
      </c>
      <c r="C28" s="24">
        <f>C29</f>
        <v>9915963</v>
      </c>
      <c r="D28" s="20">
        <f>C28/$C$199</f>
        <v>1.5987014845372308E-2</v>
      </c>
    </row>
    <row r="29" spans="1:7" x14ac:dyDescent="0.25">
      <c r="A29" s="6" t="s">
        <v>60</v>
      </c>
      <c r="B29" s="11" t="s">
        <v>59</v>
      </c>
      <c r="C29" s="25">
        <v>9915963</v>
      </c>
      <c r="D29" s="14">
        <f>C29/$C$199</f>
        <v>1.5987014845372308E-2</v>
      </c>
    </row>
    <row r="30" spans="1:7" x14ac:dyDescent="0.25">
      <c r="A30" s="4" t="s">
        <v>61</v>
      </c>
      <c r="B30" s="10" t="s">
        <v>4</v>
      </c>
      <c r="C30" s="26">
        <f>C31+C37+C41+C49+C55</f>
        <v>61961639</v>
      </c>
      <c r="D30" s="13">
        <f>C30/$C$199</f>
        <v>9.9897674339506901E-2</v>
      </c>
    </row>
    <row r="31" spans="1:7" x14ac:dyDescent="0.25">
      <c r="A31" s="18" t="s">
        <v>62</v>
      </c>
      <c r="B31" s="19" t="s">
        <v>63</v>
      </c>
      <c r="C31" s="27">
        <f>SUM(C32:C36)</f>
        <v>37003524</v>
      </c>
      <c r="D31" s="23">
        <f>C31/$C$199</f>
        <v>5.9658944624852932E-2</v>
      </c>
    </row>
    <row r="32" spans="1:7" x14ac:dyDescent="0.25">
      <c r="A32" s="5" t="s">
        <v>64</v>
      </c>
      <c r="B32" s="11" t="s">
        <v>65</v>
      </c>
      <c r="C32" s="28">
        <v>4020</v>
      </c>
      <c r="D32" s="15"/>
    </row>
    <row r="33" spans="1:4" x14ac:dyDescent="0.25">
      <c r="A33" s="5" t="s">
        <v>66</v>
      </c>
      <c r="B33" s="11" t="s">
        <v>67</v>
      </c>
      <c r="C33" s="28">
        <v>14517372</v>
      </c>
      <c r="D33" s="15"/>
    </row>
    <row r="34" spans="1:4" x14ac:dyDescent="0.25">
      <c r="A34" s="5" t="s">
        <v>68</v>
      </c>
      <c r="B34" s="11" t="s">
        <v>69</v>
      </c>
      <c r="C34" s="28">
        <v>22456169</v>
      </c>
      <c r="D34" s="15"/>
    </row>
    <row r="35" spans="1:4" x14ac:dyDescent="0.25">
      <c r="A35" s="6" t="s">
        <v>70</v>
      </c>
      <c r="B35" s="11" t="s">
        <v>49</v>
      </c>
      <c r="C35" s="28">
        <v>9437</v>
      </c>
      <c r="D35" s="15"/>
    </row>
    <row r="36" spans="1:4" x14ac:dyDescent="0.25">
      <c r="A36" s="6" t="s">
        <v>71</v>
      </c>
      <c r="B36" s="11" t="s">
        <v>51</v>
      </c>
      <c r="C36" s="28">
        <v>16526</v>
      </c>
      <c r="D36" s="23"/>
    </row>
    <row r="37" spans="1:4" x14ac:dyDescent="0.25">
      <c r="A37" s="22" t="s">
        <v>72</v>
      </c>
      <c r="B37" s="19" t="s">
        <v>5</v>
      </c>
      <c r="C37" s="27">
        <f>SUM(C38:C40)</f>
        <v>13689047</v>
      </c>
      <c r="D37" s="23">
        <f>C37/$C$199</f>
        <v>2.2070170855619294E-2</v>
      </c>
    </row>
    <row r="38" spans="1:4" x14ac:dyDescent="0.25">
      <c r="A38" s="6" t="s">
        <v>73</v>
      </c>
      <c r="B38" s="11" t="s">
        <v>65</v>
      </c>
      <c r="C38" s="28">
        <v>205786</v>
      </c>
      <c r="D38" s="15"/>
    </row>
    <row r="39" spans="1:4" x14ac:dyDescent="0.25">
      <c r="A39" s="6" t="s">
        <v>74</v>
      </c>
      <c r="B39" s="11" t="s">
        <v>75</v>
      </c>
      <c r="C39" s="28">
        <v>12337579</v>
      </c>
      <c r="D39" s="15"/>
    </row>
    <row r="40" spans="1:4" x14ac:dyDescent="0.25">
      <c r="A40" s="6" t="s">
        <v>76</v>
      </c>
      <c r="B40" s="11" t="s">
        <v>77</v>
      </c>
      <c r="C40" s="28">
        <v>1145682</v>
      </c>
      <c r="D40" s="15"/>
    </row>
    <row r="41" spans="1:4" x14ac:dyDescent="0.25">
      <c r="A41" s="22" t="s">
        <v>78</v>
      </c>
      <c r="B41" s="19" t="s">
        <v>79</v>
      </c>
      <c r="C41" s="27">
        <f>SUM(C42:C48)</f>
        <v>1129030</v>
      </c>
      <c r="D41" s="23">
        <f>C41/$C$199</f>
        <v>1.8202790158525902E-3</v>
      </c>
    </row>
    <row r="42" spans="1:4" x14ac:dyDescent="0.25">
      <c r="A42" s="6" t="s">
        <v>80</v>
      </c>
      <c r="B42" s="11" t="s">
        <v>81</v>
      </c>
      <c r="C42" s="28">
        <v>243907</v>
      </c>
      <c r="D42" s="15"/>
    </row>
    <row r="43" spans="1:4" x14ac:dyDescent="0.25">
      <c r="A43" s="6" t="s">
        <v>82</v>
      </c>
      <c r="B43" s="11" t="s">
        <v>75</v>
      </c>
      <c r="C43" s="28">
        <v>462542</v>
      </c>
      <c r="D43" s="15"/>
    </row>
    <row r="44" spans="1:4" x14ac:dyDescent="0.25">
      <c r="A44" s="6" t="s">
        <v>199</v>
      </c>
      <c r="B44" s="11" t="s">
        <v>89</v>
      </c>
      <c r="C44" s="28">
        <v>3000</v>
      </c>
      <c r="D44" s="15"/>
    </row>
    <row r="45" spans="1:4" x14ac:dyDescent="0.25">
      <c r="A45" s="6" t="s">
        <v>83</v>
      </c>
      <c r="B45" s="11" t="s">
        <v>84</v>
      </c>
      <c r="C45" s="28">
        <v>225594</v>
      </c>
      <c r="D45" s="15"/>
    </row>
    <row r="46" spans="1:4" x14ac:dyDescent="0.25">
      <c r="A46" s="6" t="s">
        <v>85</v>
      </c>
      <c r="B46" s="11" t="s">
        <v>86</v>
      </c>
      <c r="C46" s="28">
        <v>100</v>
      </c>
      <c r="D46" s="15"/>
    </row>
    <row r="47" spans="1:4" x14ac:dyDescent="0.25">
      <c r="A47" s="6" t="s">
        <v>87</v>
      </c>
      <c r="B47" s="11" t="s">
        <v>49</v>
      </c>
      <c r="C47" s="28">
        <v>161941</v>
      </c>
      <c r="D47" s="15"/>
    </row>
    <row r="48" spans="1:4" x14ac:dyDescent="0.25">
      <c r="A48" s="6" t="s">
        <v>88</v>
      </c>
      <c r="B48" s="11" t="s">
        <v>51</v>
      </c>
      <c r="C48" s="28">
        <v>31946</v>
      </c>
      <c r="D48" s="15"/>
    </row>
    <row r="49" spans="1:4" x14ac:dyDescent="0.25">
      <c r="A49" s="22" t="s">
        <v>90</v>
      </c>
      <c r="B49" s="19" t="s">
        <v>6</v>
      </c>
      <c r="C49" s="27">
        <f>SUM(C50:C54)</f>
        <v>3989415</v>
      </c>
      <c r="D49" s="23">
        <f>C49/$C$199</f>
        <v>6.431935741324466E-3</v>
      </c>
    </row>
    <row r="50" spans="1:4" x14ac:dyDescent="0.25">
      <c r="A50" s="6" t="s">
        <v>91</v>
      </c>
      <c r="B50" s="11" t="s">
        <v>92</v>
      </c>
      <c r="C50" s="28">
        <v>592242</v>
      </c>
      <c r="D50" s="15"/>
    </row>
    <row r="51" spans="1:4" x14ac:dyDescent="0.25">
      <c r="A51" s="6" t="s">
        <v>93</v>
      </c>
      <c r="B51" s="11" t="s">
        <v>49</v>
      </c>
      <c r="C51" s="28">
        <v>926722</v>
      </c>
      <c r="D51" s="15"/>
    </row>
    <row r="52" spans="1:4" x14ac:dyDescent="0.25">
      <c r="A52" s="6" t="s">
        <v>94</v>
      </c>
      <c r="B52" s="11" t="s">
        <v>51</v>
      </c>
      <c r="C52" s="28">
        <v>599512</v>
      </c>
      <c r="D52" s="15"/>
    </row>
    <row r="53" spans="1:4" x14ac:dyDescent="0.25">
      <c r="A53" s="6" t="s">
        <v>95</v>
      </c>
      <c r="B53" s="11" t="s">
        <v>55</v>
      </c>
      <c r="C53" s="28">
        <v>1576474</v>
      </c>
      <c r="D53" s="15"/>
    </row>
    <row r="54" spans="1:4" x14ac:dyDescent="0.25">
      <c r="A54" s="6" t="s">
        <v>96</v>
      </c>
      <c r="B54" s="11" t="s">
        <v>57</v>
      </c>
      <c r="C54" s="28">
        <v>294465</v>
      </c>
      <c r="D54" s="15"/>
    </row>
    <row r="55" spans="1:4" x14ac:dyDescent="0.25">
      <c r="A55" s="22" t="s">
        <v>97</v>
      </c>
      <c r="B55" s="19" t="s">
        <v>98</v>
      </c>
      <c r="C55" s="27">
        <f>C56</f>
        <v>6150623</v>
      </c>
      <c r="D55" s="23">
        <f>C55/$C$199</f>
        <v>9.9163441018576184E-3</v>
      </c>
    </row>
    <row r="56" spans="1:4" x14ac:dyDescent="0.25">
      <c r="A56" s="6" t="s">
        <v>99</v>
      </c>
      <c r="B56" s="11" t="s">
        <v>98</v>
      </c>
      <c r="C56" s="28">
        <v>6150623</v>
      </c>
      <c r="D56" s="15"/>
    </row>
    <row r="57" spans="1:4" x14ac:dyDescent="0.25">
      <c r="A57" s="4" t="s">
        <v>100</v>
      </c>
      <c r="B57" s="10" t="s">
        <v>7</v>
      </c>
      <c r="C57" s="26">
        <f>C58+C64+C69+C74+C80+C86+C90+C95+C99</f>
        <v>28021678</v>
      </c>
      <c r="D57" s="13">
        <f>C57/$C$199</f>
        <v>4.517796024231259E-2</v>
      </c>
    </row>
    <row r="58" spans="1:4" x14ac:dyDescent="0.25">
      <c r="A58" s="18" t="s">
        <v>101</v>
      </c>
      <c r="B58" s="19" t="s">
        <v>8</v>
      </c>
      <c r="C58" s="24">
        <f>SUM(C59:C63)</f>
        <v>5625566</v>
      </c>
      <c r="D58" s="20">
        <f>C58/$C$199</f>
        <v>9.0698207683531824E-3</v>
      </c>
    </row>
    <row r="59" spans="1:4" x14ac:dyDescent="0.25">
      <c r="A59" s="5" t="s">
        <v>102</v>
      </c>
      <c r="B59" s="11" t="s">
        <v>103</v>
      </c>
      <c r="C59" s="25">
        <v>1612</v>
      </c>
      <c r="D59" s="14"/>
    </row>
    <row r="60" spans="1:4" x14ac:dyDescent="0.25">
      <c r="A60" s="5" t="s">
        <v>318</v>
      </c>
      <c r="B60" s="11" t="s">
        <v>104</v>
      </c>
      <c r="C60" s="25">
        <v>5367</v>
      </c>
      <c r="D60" s="14"/>
    </row>
    <row r="61" spans="1:4" x14ac:dyDescent="0.25">
      <c r="A61" s="5" t="s">
        <v>105</v>
      </c>
      <c r="B61" s="11" t="s">
        <v>49</v>
      </c>
      <c r="C61" s="25">
        <v>1390458</v>
      </c>
      <c r="D61" s="14"/>
    </row>
    <row r="62" spans="1:4" x14ac:dyDescent="0.25">
      <c r="A62" s="5" t="s">
        <v>106</v>
      </c>
      <c r="B62" s="11" t="s">
        <v>51</v>
      </c>
      <c r="C62" s="25">
        <v>81809</v>
      </c>
      <c r="D62" s="14"/>
    </row>
    <row r="63" spans="1:4" x14ac:dyDescent="0.25">
      <c r="A63" s="5" t="s">
        <v>129</v>
      </c>
      <c r="B63" s="11" t="s">
        <v>53</v>
      </c>
      <c r="C63" s="25">
        <v>4146320</v>
      </c>
      <c r="D63" s="14"/>
    </row>
    <row r="64" spans="1:4" x14ac:dyDescent="0.25">
      <c r="A64" s="18" t="s">
        <v>107</v>
      </c>
      <c r="B64" s="19" t="s">
        <v>9</v>
      </c>
      <c r="C64" s="24">
        <f>SUM(C65:C68)</f>
        <v>1645527</v>
      </c>
      <c r="D64" s="20">
        <f>C64/$C$199</f>
        <v>2.6530014863368249E-3</v>
      </c>
    </row>
    <row r="65" spans="1:4" x14ac:dyDescent="0.25">
      <c r="A65" s="5" t="s">
        <v>108</v>
      </c>
      <c r="B65" s="11" t="s">
        <v>103</v>
      </c>
      <c r="C65" s="25">
        <v>3863</v>
      </c>
      <c r="D65" s="14"/>
    </row>
    <row r="66" spans="1:4" x14ac:dyDescent="0.25">
      <c r="A66" s="5" t="s">
        <v>109</v>
      </c>
      <c r="B66" s="11" t="s">
        <v>49</v>
      </c>
      <c r="C66" s="25">
        <v>682707</v>
      </c>
      <c r="D66" s="14"/>
    </row>
    <row r="67" spans="1:4" x14ac:dyDescent="0.25">
      <c r="A67" s="5" t="s">
        <v>110</v>
      </c>
      <c r="B67" s="11" t="s">
        <v>51</v>
      </c>
      <c r="C67" s="25">
        <v>79090</v>
      </c>
      <c r="D67" s="14"/>
    </row>
    <row r="68" spans="1:4" x14ac:dyDescent="0.25">
      <c r="A68" s="5" t="s">
        <v>128</v>
      </c>
      <c r="B68" s="11" t="s">
        <v>57</v>
      </c>
      <c r="C68" s="25">
        <v>879867</v>
      </c>
      <c r="D68" s="14"/>
    </row>
    <row r="69" spans="1:4" x14ac:dyDescent="0.25">
      <c r="A69" s="18" t="s">
        <v>111</v>
      </c>
      <c r="B69" s="19" t="s">
        <v>10</v>
      </c>
      <c r="C69" s="24">
        <f>SUM(C70:C73)</f>
        <v>8037876</v>
      </c>
      <c r="D69" s="20">
        <f>C69/$C$199</f>
        <v>1.295906841698197E-2</v>
      </c>
    </row>
    <row r="70" spans="1:4" x14ac:dyDescent="0.25">
      <c r="A70" s="5" t="s">
        <v>112</v>
      </c>
      <c r="B70" s="11" t="s">
        <v>103</v>
      </c>
      <c r="C70" s="25">
        <v>28178</v>
      </c>
      <c r="D70" s="14"/>
    </row>
    <row r="71" spans="1:4" x14ac:dyDescent="0.25">
      <c r="A71" s="5" t="s">
        <v>113</v>
      </c>
      <c r="B71" s="11" t="s">
        <v>49</v>
      </c>
      <c r="C71" s="25">
        <v>1782025</v>
      </c>
      <c r="D71" s="14"/>
    </row>
    <row r="72" spans="1:4" x14ac:dyDescent="0.25">
      <c r="A72" s="5" t="s">
        <v>114</v>
      </c>
      <c r="B72" s="11" t="s">
        <v>51</v>
      </c>
      <c r="C72" s="25">
        <v>18041</v>
      </c>
      <c r="D72" s="14"/>
    </row>
    <row r="73" spans="1:4" x14ac:dyDescent="0.25">
      <c r="A73" s="5" t="s">
        <v>127</v>
      </c>
      <c r="B73" s="11" t="s">
        <v>53</v>
      </c>
      <c r="C73" s="25">
        <v>6209632</v>
      </c>
      <c r="D73" s="14"/>
    </row>
    <row r="74" spans="1:4" x14ac:dyDescent="0.25">
      <c r="A74" s="18" t="s">
        <v>115</v>
      </c>
      <c r="B74" s="19" t="s">
        <v>121</v>
      </c>
      <c r="C74" s="24">
        <f>SUM(C75:C79)</f>
        <v>586491</v>
      </c>
      <c r="D74" s="20">
        <f>C74/$C$199</f>
        <v>9.4557032168002752E-4</v>
      </c>
    </row>
    <row r="75" spans="1:4" x14ac:dyDescent="0.25">
      <c r="A75" s="5" t="s">
        <v>116</v>
      </c>
      <c r="B75" s="11" t="s">
        <v>103</v>
      </c>
      <c r="C75" s="25">
        <v>25500</v>
      </c>
      <c r="D75" s="14"/>
    </row>
    <row r="76" spans="1:4" x14ac:dyDescent="0.25">
      <c r="A76" s="5" t="s">
        <v>117</v>
      </c>
      <c r="B76" s="11" t="s">
        <v>119</v>
      </c>
      <c r="C76" s="25">
        <v>437217</v>
      </c>
      <c r="D76" s="14"/>
    </row>
    <row r="77" spans="1:4" x14ac:dyDescent="0.25">
      <c r="A77" s="5" t="s">
        <v>118</v>
      </c>
      <c r="B77" s="11" t="s">
        <v>49</v>
      </c>
      <c r="C77" s="25">
        <v>70030</v>
      </c>
      <c r="D77" s="14"/>
    </row>
    <row r="78" spans="1:4" x14ac:dyDescent="0.25">
      <c r="A78" s="5" t="s">
        <v>120</v>
      </c>
      <c r="B78" s="11" t="s">
        <v>51</v>
      </c>
      <c r="C78" s="25">
        <v>38744</v>
      </c>
      <c r="D78" s="14"/>
    </row>
    <row r="79" spans="1:4" x14ac:dyDescent="0.25">
      <c r="A79" s="5" t="s">
        <v>126</v>
      </c>
      <c r="B79" s="11" t="s">
        <v>55</v>
      </c>
      <c r="C79" s="25">
        <v>15000</v>
      </c>
      <c r="D79" s="14"/>
    </row>
    <row r="80" spans="1:4" x14ac:dyDescent="0.25">
      <c r="A80" s="18" t="s">
        <v>122</v>
      </c>
      <c r="B80" s="19" t="s">
        <v>11</v>
      </c>
      <c r="C80" s="24">
        <f>SUM(C81:C85)</f>
        <v>3849326</v>
      </c>
      <c r="D80" s="20">
        <f>C80/$C$199</f>
        <v>6.206077201647244E-3</v>
      </c>
    </row>
    <row r="81" spans="1:4" x14ac:dyDescent="0.25">
      <c r="A81" s="5" t="s">
        <v>123</v>
      </c>
      <c r="B81" s="11" t="s">
        <v>103</v>
      </c>
      <c r="C81" s="25">
        <v>167750</v>
      </c>
      <c r="D81" s="14"/>
    </row>
    <row r="82" spans="1:4" x14ac:dyDescent="0.25">
      <c r="A82" s="5" t="s">
        <v>124</v>
      </c>
      <c r="B82" s="11" t="s">
        <v>49</v>
      </c>
      <c r="C82" s="25">
        <v>1620376</v>
      </c>
      <c r="D82" s="14"/>
    </row>
    <row r="83" spans="1:4" x14ac:dyDescent="0.25">
      <c r="A83" s="5" t="s">
        <v>125</v>
      </c>
      <c r="B83" s="11" t="s">
        <v>51</v>
      </c>
      <c r="C83" s="25">
        <v>44475</v>
      </c>
      <c r="D83" s="14"/>
    </row>
    <row r="84" spans="1:4" x14ac:dyDescent="0.25">
      <c r="A84" s="5" t="s">
        <v>130</v>
      </c>
      <c r="B84" s="11" t="s">
        <v>53</v>
      </c>
      <c r="C84" s="25">
        <v>571741</v>
      </c>
      <c r="D84" s="14"/>
    </row>
    <row r="85" spans="1:4" x14ac:dyDescent="0.25">
      <c r="A85" s="5" t="s">
        <v>130</v>
      </c>
      <c r="B85" s="11" t="s">
        <v>55</v>
      </c>
      <c r="C85" s="25">
        <v>1444984</v>
      </c>
      <c r="D85" s="14"/>
    </row>
    <row r="86" spans="1:4" x14ac:dyDescent="0.25">
      <c r="A86" s="18" t="s">
        <v>131</v>
      </c>
      <c r="B86" s="19" t="s">
        <v>12</v>
      </c>
      <c r="C86" s="24">
        <f>SUM(C87:C89)</f>
        <v>2911950</v>
      </c>
      <c r="D86" s="20">
        <f>C86/$C$199</f>
        <v>4.6947924149154142E-3</v>
      </c>
    </row>
    <row r="87" spans="1:4" x14ac:dyDescent="0.25">
      <c r="A87" s="5" t="s">
        <v>132</v>
      </c>
      <c r="B87" s="11" t="s">
        <v>133</v>
      </c>
      <c r="C87" s="25">
        <v>1940710</v>
      </c>
      <c r="D87" s="14"/>
    </row>
    <row r="88" spans="1:4" x14ac:dyDescent="0.25">
      <c r="A88" s="5" t="s">
        <v>134</v>
      </c>
      <c r="B88" s="11" t="s">
        <v>49</v>
      </c>
      <c r="C88" s="25">
        <v>304303</v>
      </c>
      <c r="D88" s="14"/>
    </row>
    <row r="89" spans="1:4" x14ac:dyDescent="0.25">
      <c r="A89" s="5" t="s">
        <v>135</v>
      </c>
      <c r="B89" s="11" t="s">
        <v>53</v>
      </c>
      <c r="C89" s="25">
        <v>666937</v>
      </c>
      <c r="D89" s="14"/>
    </row>
    <row r="90" spans="1:4" x14ac:dyDescent="0.25">
      <c r="A90" s="18" t="s">
        <v>136</v>
      </c>
      <c r="B90" s="19" t="s">
        <v>137</v>
      </c>
      <c r="C90" s="24">
        <f>SUM(C91:C94)</f>
        <v>1365430</v>
      </c>
      <c r="D90" s="20">
        <f>C90/$C$199</f>
        <v>2.2014149992609605E-3</v>
      </c>
    </row>
    <row r="91" spans="1:4" x14ac:dyDescent="0.25">
      <c r="A91" s="5" t="s">
        <v>138</v>
      </c>
      <c r="B91" s="11" t="s">
        <v>49</v>
      </c>
      <c r="C91" s="25">
        <v>73889</v>
      </c>
      <c r="D91" s="14"/>
    </row>
    <row r="92" spans="1:4" x14ac:dyDescent="0.25">
      <c r="A92" s="5" t="s">
        <v>139</v>
      </c>
      <c r="B92" s="11" t="s">
        <v>51</v>
      </c>
      <c r="C92" s="25">
        <v>13520</v>
      </c>
      <c r="D92" s="14"/>
    </row>
    <row r="93" spans="1:4" x14ac:dyDescent="0.25">
      <c r="A93" s="5" t="s">
        <v>140</v>
      </c>
      <c r="B93" s="11" t="s">
        <v>53</v>
      </c>
      <c r="C93" s="25">
        <v>862712</v>
      </c>
      <c r="D93" s="14"/>
    </row>
    <row r="94" spans="1:4" x14ac:dyDescent="0.25">
      <c r="A94" s="5" t="s">
        <v>141</v>
      </c>
      <c r="B94" s="11" t="s">
        <v>57</v>
      </c>
      <c r="C94" s="25">
        <v>415309</v>
      </c>
      <c r="D94" s="14"/>
    </row>
    <row r="95" spans="1:4" x14ac:dyDescent="0.25">
      <c r="A95" s="18" t="s">
        <v>142</v>
      </c>
      <c r="B95" s="19" t="s">
        <v>143</v>
      </c>
      <c r="C95" s="24">
        <f>SUM(C96:C98)</f>
        <v>155053</v>
      </c>
      <c r="D95" s="20">
        <f>C95/$C$199</f>
        <v>2.4998425395692913E-4</v>
      </c>
    </row>
    <row r="96" spans="1:4" x14ac:dyDescent="0.25">
      <c r="A96" s="5" t="s">
        <v>319</v>
      </c>
      <c r="B96" s="11" t="s">
        <v>103</v>
      </c>
      <c r="C96" s="25">
        <v>20960</v>
      </c>
      <c r="D96" s="14"/>
    </row>
    <row r="97" spans="1:4" x14ac:dyDescent="0.25">
      <c r="A97" s="6" t="s">
        <v>144</v>
      </c>
      <c r="B97" s="11" t="s">
        <v>49</v>
      </c>
      <c r="C97" s="25">
        <v>74960</v>
      </c>
      <c r="D97" s="14"/>
    </row>
    <row r="98" spans="1:4" x14ac:dyDescent="0.25">
      <c r="A98" s="6" t="s">
        <v>145</v>
      </c>
      <c r="B98" s="11" t="s">
        <v>51</v>
      </c>
      <c r="C98" s="25">
        <v>59133</v>
      </c>
      <c r="D98" s="14"/>
    </row>
    <row r="99" spans="1:4" x14ac:dyDescent="0.25">
      <c r="A99" s="22" t="s">
        <v>146</v>
      </c>
      <c r="B99" s="19" t="s">
        <v>147</v>
      </c>
      <c r="C99" s="27">
        <f>C100</f>
        <v>3844459</v>
      </c>
      <c r="D99" s="23">
        <f>C99/$C$199</f>
        <v>6.1982303791800336E-3</v>
      </c>
    </row>
    <row r="100" spans="1:4" x14ac:dyDescent="0.25">
      <c r="A100" s="6" t="s">
        <v>148</v>
      </c>
      <c r="B100" s="11" t="s">
        <v>147</v>
      </c>
      <c r="C100" s="25">
        <v>3844459</v>
      </c>
      <c r="D100" s="14"/>
    </row>
    <row r="101" spans="1:4" x14ac:dyDescent="0.25">
      <c r="A101" s="4" t="s">
        <v>149</v>
      </c>
      <c r="B101" s="10" t="s">
        <v>13</v>
      </c>
      <c r="C101" s="26">
        <f>C102+C110+C117+C121</f>
        <v>73768674</v>
      </c>
      <c r="D101" s="13">
        <f>C101/$C$199</f>
        <v>0.11893357068410101</v>
      </c>
    </row>
    <row r="102" spans="1:4" x14ac:dyDescent="0.25">
      <c r="A102" s="18" t="s">
        <v>150</v>
      </c>
      <c r="B102" s="19" t="s">
        <v>14</v>
      </c>
      <c r="C102" s="24">
        <f>SUM(C103:C109)</f>
        <v>36405249</v>
      </c>
      <c r="D102" s="20">
        <f>C102/$C$199</f>
        <v>5.8694375545015186E-2</v>
      </c>
    </row>
    <row r="103" spans="1:4" x14ac:dyDescent="0.25">
      <c r="A103" s="5" t="s">
        <v>151</v>
      </c>
      <c r="B103" s="11" t="s">
        <v>152</v>
      </c>
      <c r="C103" s="25">
        <v>13362921</v>
      </c>
      <c r="D103" s="14"/>
    </row>
    <row r="104" spans="1:4" x14ac:dyDescent="0.25">
      <c r="A104" s="5" t="s">
        <v>153</v>
      </c>
      <c r="B104" s="11" t="s">
        <v>154</v>
      </c>
      <c r="C104" s="25">
        <v>7067578</v>
      </c>
      <c r="D104" s="14"/>
    </row>
    <row r="105" spans="1:4" x14ac:dyDescent="0.25">
      <c r="A105" s="5" t="s">
        <v>200</v>
      </c>
      <c r="B105" s="11" t="s">
        <v>155</v>
      </c>
      <c r="C105" s="25">
        <v>13379452</v>
      </c>
      <c r="D105" s="14"/>
    </row>
    <row r="106" spans="1:4" x14ac:dyDescent="0.25">
      <c r="A106" s="5" t="s">
        <v>156</v>
      </c>
      <c r="B106" s="11" t="s">
        <v>49</v>
      </c>
      <c r="C106" s="25">
        <v>241769</v>
      </c>
      <c r="D106" s="14"/>
    </row>
    <row r="107" spans="1:4" x14ac:dyDescent="0.25">
      <c r="A107" s="5" t="s">
        <v>157</v>
      </c>
      <c r="B107" s="11" t="s">
        <v>51</v>
      </c>
      <c r="C107" s="25">
        <v>424923</v>
      </c>
      <c r="D107" s="14"/>
    </row>
    <row r="108" spans="1:4" x14ac:dyDescent="0.25">
      <c r="A108" s="6" t="s">
        <v>158</v>
      </c>
      <c r="B108" s="11" t="s">
        <v>53</v>
      </c>
      <c r="C108" s="25">
        <v>1131958</v>
      </c>
      <c r="D108" s="14"/>
    </row>
    <row r="109" spans="1:4" x14ac:dyDescent="0.25">
      <c r="A109" s="6" t="s">
        <v>159</v>
      </c>
      <c r="B109" s="11" t="s">
        <v>55</v>
      </c>
      <c r="C109" s="25">
        <v>796648</v>
      </c>
      <c r="D109" s="14"/>
    </row>
    <row r="110" spans="1:4" x14ac:dyDescent="0.25">
      <c r="A110" s="22" t="s">
        <v>160</v>
      </c>
      <c r="B110" s="19" t="s">
        <v>15</v>
      </c>
      <c r="C110" s="24">
        <f>SUM(C111:C116)</f>
        <v>6111885</v>
      </c>
      <c r="D110" s="20">
        <f>C110/$C$199</f>
        <v>9.8538887476897936E-3</v>
      </c>
    </row>
    <row r="111" spans="1:4" x14ac:dyDescent="0.25">
      <c r="A111" s="6" t="s">
        <v>161</v>
      </c>
      <c r="B111" s="11" t="s">
        <v>162</v>
      </c>
      <c r="C111" s="25">
        <v>1587633</v>
      </c>
      <c r="D111" s="14"/>
    </row>
    <row r="112" spans="1:4" x14ac:dyDescent="0.25">
      <c r="A112" s="6" t="s">
        <v>163</v>
      </c>
      <c r="B112" s="11" t="s">
        <v>164</v>
      </c>
      <c r="C112" s="25">
        <v>16476</v>
      </c>
      <c r="D112" s="14"/>
    </row>
    <row r="113" spans="1:4" x14ac:dyDescent="0.25">
      <c r="A113" s="6" t="s">
        <v>165</v>
      </c>
      <c r="B113" s="11" t="s">
        <v>166</v>
      </c>
      <c r="C113" s="25">
        <v>718381</v>
      </c>
      <c r="D113" s="14"/>
    </row>
    <row r="114" spans="1:4" x14ac:dyDescent="0.25">
      <c r="A114" s="6" t="s">
        <v>167</v>
      </c>
      <c r="B114" s="11" t="s">
        <v>168</v>
      </c>
      <c r="C114" s="25">
        <v>3625696</v>
      </c>
      <c r="D114" s="14"/>
    </row>
    <row r="115" spans="1:4" x14ac:dyDescent="0.25">
      <c r="A115" s="6" t="s">
        <v>169</v>
      </c>
      <c r="B115" s="11" t="s">
        <v>49</v>
      </c>
      <c r="C115" s="25">
        <v>37012</v>
      </c>
      <c r="D115" s="14"/>
    </row>
    <row r="116" spans="1:4" x14ac:dyDescent="0.25">
      <c r="A116" s="6" t="s">
        <v>170</v>
      </c>
      <c r="B116" s="11" t="s">
        <v>53</v>
      </c>
      <c r="C116" s="25">
        <v>126687</v>
      </c>
      <c r="D116" s="14"/>
    </row>
    <row r="117" spans="1:4" x14ac:dyDescent="0.25">
      <c r="A117" s="22" t="s">
        <v>171</v>
      </c>
      <c r="B117" s="19" t="s">
        <v>16</v>
      </c>
      <c r="C117" s="24">
        <f>SUM(C118:C120)</f>
        <v>19724942</v>
      </c>
      <c r="D117" s="20">
        <f>C117/$C$199</f>
        <v>3.1801544698997743E-2</v>
      </c>
    </row>
    <row r="118" spans="1:4" x14ac:dyDescent="0.25">
      <c r="A118" s="6" t="s">
        <v>172</v>
      </c>
      <c r="B118" s="11" t="s">
        <v>173</v>
      </c>
      <c r="C118" s="25">
        <v>4925716</v>
      </c>
      <c r="D118" s="14"/>
    </row>
    <row r="119" spans="1:4" x14ac:dyDescent="0.25">
      <c r="A119" s="6" t="s">
        <v>174</v>
      </c>
      <c r="B119" s="11" t="s">
        <v>175</v>
      </c>
      <c r="C119" s="25">
        <v>1262428</v>
      </c>
      <c r="D119" s="14"/>
    </row>
    <row r="120" spans="1:4" x14ac:dyDescent="0.25">
      <c r="A120" s="6" t="s">
        <v>176</v>
      </c>
      <c r="B120" s="11" t="s">
        <v>177</v>
      </c>
      <c r="C120" s="25">
        <v>13536798</v>
      </c>
      <c r="D120" s="14"/>
    </row>
    <row r="121" spans="1:4" x14ac:dyDescent="0.25">
      <c r="A121" s="22" t="s">
        <v>178</v>
      </c>
      <c r="B121" s="19" t="s">
        <v>179</v>
      </c>
      <c r="C121" s="27">
        <f>C122</f>
        <v>11526598</v>
      </c>
      <c r="D121" s="23">
        <f>C121/$C$199</f>
        <v>1.8583761692398285E-2</v>
      </c>
    </row>
    <row r="122" spans="1:4" x14ac:dyDescent="0.25">
      <c r="A122" s="6" t="s">
        <v>180</v>
      </c>
      <c r="B122" s="11" t="s">
        <v>179</v>
      </c>
      <c r="C122" s="25">
        <v>11526598</v>
      </c>
      <c r="D122" s="14"/>
    </row>
    <row r="123" spans="1:4" x14ac:dyDescent="0.25">
      <c r="A123" s="4" t="s">
        <v>181</v>
      </c>
      <c r="B123" s="10" t="s">
        <v>17</v>
      </c>
      <c r="C123" s="26">
        <f>C124+C128+C131+C136+C139</f>
        <v>20022678</v>
      </c>
      <c r="D123" s="13">
        <f>C123/$C$199</f>
        <v>3.2281569670047132E-2</v>
      </c>
    </row>
    <row r="124" spans="1:4" x14ac:dyDescent="0.25">
      <c r="A124" s="18" t="s">
        <v>182</v>
      </c>
      <c r="B124" s="19" t="s">
        <v>18</v>
      </c>
      <c r="C124" s="24">
        <f>SUM(C125:C127)</f>
        <v>2946778</v>
      </c>
      <c r="D124" s="20">
        <f>C124/$C$199</f>
        <v>4.7509438702036831E-3</v>
      </c>
    </row>
    <row r="125" spans="1:4" x14ac:dyDescent="0.25">
      <c r="A125" s="5" t="s">
        <v>183</v>
      </c>
      <c r="B125" s="11" t="s">
        <v>49</v>
      </c>
      <c r="C125" s="25">
        <v>133916</v>
      </c>
      <c r="D125" s="14"/>
    </row>
    <row r="126" spans="1:4" x14ac:dyDescent="0.25">
      <c r="A126" s="5" t="s">
        <v>184</v>
      </c>
      <c r="B126" s="11" t="s">
        <v>53</v>
      </c>
      <c r="C126" s="25">
        <v>2159060</v>
      </c>
      <c r="D126" s="14"/>
    </row>
    <row r="127" spans="1:4" x14ac:dyDescent="0.25">
      <c r="A127" s="5" t="s">
        <v>185</v>
      </c>
      <c r="B127" s="11" t="s">
        <v>55</v>
      </c>
      <c r="C127" s="25">
        <v>653802</v>
      </c>
      <c r="D127" s="20"/>
    </row>
    <row r="128" spans="1:4" x14ac:dyDescent="0.25">
      <c r="A128" s="18" t="s">
        <v>186</v>
      </c>
      <c r="B128" s="19" t="s">
        <v>187</v>
      </c>
      <c r="C128" s="24">
        <f>SUM(C129:C130)</f>
        <v>2801584</v>
      </c>
      <c r="D128" s="20">
        <f>C128/$C$199</f>
        <v>4.5168547924752779E-3</v>
      </c>
    </row>
    <row r="129" spans="1:4" x14ac:dyDescent="0.25">
      <c r="A129" s="5" t="s">
        <v>188</v>
      </c>
      <c r="B129" s="11" t="s">
        <v>49</v>
      </c>
      <c r="C129" s="25">
        <v>2581891</v>
      </c>
      <c r="D129" s="14"/>
    </row>
    <row r="130" spans="1:4" x14ac:dyDescent="0.25">
      <c r="A130" s="5" t="s">
        <v>189</v>
      </c>
      <c r="B130" s="11" t="s">
        <v>55</v>
      </c>
      <c r="C130" s="25">
        <v>219693</v>
      </c>
      <c r="D130" s="14"/>
    </row>
    <row r="131" spans="1:4" x14ac:dyDescent="0.25">
      <c r="A131" s="18" t="s">
        <v>190</v>
      </c>
      <c r="B131" s="19" t="s">
        <v>19</v>
      </c>
      <c r="C131" s="24">
        <f>SUM(C132:C135)</f>
        <v>7049340</v>
      </c>
      <c r="D131" s="20">
        <f>C131/$C$199</f>
        <v>1.1365300902199497E-2</v>
      </c>
    </row>
    <row r="132" spans="1:4" x14ac:dyDescent="0.25">
      <c r="A132" s="5" t="s">
        <v>191</v>
      </c>
      <c r="B132" s="11" t="s">
        <v>192</v>
      </c>
      <c r="C132" s="25">
        <v>6754549</v>
      </c>
      <c r="D132" s="14"/>
    </row>
    <row r="133" spans="1:4" x14ac:dyDescent="0.25">
      <c r="A133" s="5" t="s">
        <v>193</v>
      </c>
      <c r="B133" s="11" t="s">
        <v>49</v>
      </c>
      <c r="C133" s="25">
        <v>185334</v>
      </c>
      <c r="D133" s="14"/>
    </row>
    <row r="134" spans="1:4" x14ac:dyDescent="0.25">
      <c r="A134" s="5" t="s">
        <v>194</v>
      </c>
      <c r="B134" s="11" t="s">
        <v>51</v>
      </c>
      <c r="C134" s="25">
        <v>30351</v>
      </c>
      <c r="D134" s="14"/>
    </row>
    <row r="135" spans="1:4" x14ac:dyDescent="0.25">
      <c r="A135" s="5" t="s">
        <v>195</v>
      </c>
      <c r="B135" s="11" t="s">
        <v>55</v>
      </c>
      <c r="C135" s="25">
        <v>79106</v>
      </c>
      <c r="D135" s="14"/>
    </row>
    <row r="136" spans="1:4" x14ac:dyDescent="0.25">
      <c r="A136" s="18" t="s">
        <v>196</v>
      </c>
      <c r="B136" s="19" t="s">
        <v>20</v>
      </c>
      <c r="C136" s="24">
        <f>SUM(C137:C138)</f>
        <v>4762833</v>
      </c>
      <c r="D136" s="20">
        <f>C136/$C$199</f>
        <v>7.678879184707439E-3</v>
      </c>
    </row>
    <row r="137" spans="1:4" x14ac:dyDescent="0.25">
      <c r="A137" s="5" t="s">
        <v>201</v>
      </c>
      <c r="B137" s="11" t="s">
        <v>51</v>
      </c>
      <c r="C137" s="25">
        <v>2417267</v>
      </c>
      <c r="D137" s="14"/>
    </row>
    <row r="138" spans="1:4" x14ac:dyDescent="0.25">
      <c r="A138" s="5" t="s">
        <v>202</v>
      </c>
      <c r="B138" s="11" t="s">
        <v>55</v>
      </c>
      <c r="C138" s="25">
        <v>2345566</v>
      </c>
      <c r="D138" s="14"/>
    </row>
    <row r="139" spans="1:4" x14ac:dyDescent="0.25">
      <c r="A139" s="22" t="s">
        <v>203</v>
      </c>
      <c r="B139" s="19" t="s">
        <v>204</v>
      </c>
      <c r="C139" s="27">
        <f>C140</f>
        <v>2462143</v>
      </c>
      <c r="D139" s="23">
        <f>C139/$C$199</f>
        <v>3.9695909204612318E-3</v>
      </c>
    </row>
    <row r="140" spans="1:4" x14ac:dyDescent="0.25">
      <c r="A140" s="6" t="s">
        <v>205</v>
      </c>
      <c r="B140" s="11" t="s">
        <v>204</v>
      </c>
      <c r="C140" s="25">
        <v>2462143</v>
      </c>
      <c r="D140" s="14"/>
    </row>
    <row r="141" spans="1:4" x14ac:dyDescent="0.25">
      <c r="A141" s="4" t="s">
        <v>206</v>
      </c>
      <c r="B141" s="10" t="s">
        <v>320</v>
      </c>
      <c r="C141" s="26">
        <f>C142+C145+C147</f>
        <v>110058227</v>
      </c>
      <c r="D141" s="13">
        <f>C141/$C$199</f>
        <v>0.17744141531229549</v>
      </c>
    </row>
    <row r="142" spans="1:4" x14ac:dyDescent="0.25">
      <c r="A142" s="18" t="s">
        <v>207</v>
      </c>
      <c r="B142" s="19" t="s">
        <v>221</v>
      </c>
      <c r="C142" s="24">
        <f>SUM(C143:C144)</f>
        <v>96555820</v>
      </c>
      <c r="D142" s="20">
        <f>C142/$C$199</f>
        <v>0.15567215486252789</v>
      </c>
    </row>
    <row r="143" spans="1:4" x14ac:dyDescent="0.25">
      <c r="A143" s="5" t="s">
        <v>211</v>
      </c>
      <c r="B143" s="11" t="s">
        <v>208</v>
      </c>
      <c r="C143" s="25">
        <v>1076742</v>
      </c>
      <c r="D143" s="14"/>
    </row>
    <row r="144" spans="1:4" x14ac:dyDescent="0.25">
      <c r="A144" s="5" t="s">
        <v>209</v>
      </c>
      <c r="B144" s="11" t="s">
        <v>210</v>
      </c>
      <c r="C144" s="25">
        <v>95479078</v>
      </c>
      <c r="D144" s="14"/>
    </row>
    <row r="145" spans="1:4" x14ac:dyDescent="0.25">
      <c r="A145" s="18" t="s">
        <v>212</v>
      </c>
      <c r="B145" s="19" t="s">
        <v>21</v>
      </c>
      <c r="C145" s="24">
        <f>C146</f>
        <v>13183907</v>
      </c>
      <c r="D145" s="20">
        <f>C145/$C$199</f>
        <v>2.1255758712392121E-2</v>
      </c>
    </row>
    <row r="146" spans="1:4" x14ac:dyDescent="0.25">
      <c r="A146" s="5" t="s">
        <v>213</v>
      </c>
      <c r="B146" s="11" t="s">
        <v>214</v>
      </c>
      <c r="C146" s="25">
        <v>13183907</v>
      </c>
      <c r="D146" s="14"/>
    </row>
    <row r="147" spans="1:4" x14ac:dyDescent="0.25">
      <c r="A147" s="18" t="s">
        <v>215</v>
      </c>
      <c r="B147" s="19" t="s">
        <v>216</v>
      </c>
      <c r="C147" s="24">
        <f>C148</f>
        <v>318500</v>
      </c>
      <c r="D147" s="20">
        <f>C147/$C$199</f>
        <v>5.135017373754905E-4</v>
      </c>
    </row>
    <row r="148" spans="1:4" x14ac:dyDescent="0.25">
      <c r="A148" s="5" t="s">
        <v>217</v>
      </c>
      <c r="B148" s="11" t="s">
        <v>218</v>
      </c>
      <c r="C148" s="25">
        <v>318500</v>
      </c>
      <c r="D148" s="14"/>
    </row>
    <row r="149" spans="1:4" x14ac:dyDescent="0.25">
      <c r="A149" s="30" t="s">
        <v>222</v>
      </c>
      <c r="B149" s="33" t="s">
        <v>226</v>
      </c>
      <c r="C149" s="34"/>
      <c r="D149" s="35"/>
    </row>
    <row r="150" spans="1:4" x14ac:dyDescent="0.25">
      <c r="A150" s="4" t="s">
        <v>223</v>
      </c>
      <c r="B150" s="10" t="s">
        <v>225</v>
      </c>
      <c r="C150" s="16">
        <f>C151</f>
        <v>3471887</v>
      </c>
      <c r="D150" s="13">
        <f>C150/$C$199</f>
        <v>5.5975510407264657E-3</v>
      </c>
    </row>
    <row r="151" spans="1:4" x14ac:dyDescent="0.25">
      <c r="A151" s="22" t="s">
        <v>227</v>
      </c>
      <c r="B151" s="19" t="s">
        <v>224</v>
      </c>
      <c r="C151" s="24">
        <f>SUM(C152:C153)</f>
        <v>3471887</v>
      </c>
      <c r="D151" s="20">
        <f>C151/$C$199</f>
        <v>5.5975510407264657E-3</v>
      </c>
    </row>
    <row r="152" spans="1:4" x14ac:dyDescent="0.25">
      <c r="A152" s="6" t="s">
        <v>228</v>
      </c>
      <c r="B152" s="11" t="s">
        <v>229</v>
      </c>
      <c r="C152" s="25">
        <v>801937</v>
      </c>
      <c r="D152" s="14"/>
    </row>
    <row r="153" spans="1:4" x14ac:dyDescent="0.25">
      <c r="A153" s="6" t="s">
        <v>230</v>
      </c>
      <c r="B153" s="11" t="s">
        <v>231</v>
      </c>
      <c r="C153" s="25">
        <v>2669950</v>
      </c>
      <c r="D153" s="14"/>
    </row>
    <row r="154" spans="1:4" x14ac:dyDescent="0.25">
      <c r="A154" s="4" t="s">
        <v>232</v>
      </c>
      <c r="B154" s="10" t="s">
        <v>233</v>
      </c>
      <c r="C154" s="16">
        <f>C155</f>
        <v>49240843</v>
      </c>
      <c r="D154" s="13">
        <f>C154/$C$199</f>
        <v>7.9388566500262978E-2</v>
      </c>
    </row>
    <row r="155" spans="1:4" x14ac:dyDescent="0.25">
      <c r="A155" s="22" t="s">
        <v>234</v>
      </c>
      <c r="B155" s="19" t="s">
        <v>233</v>
      </c>
      <c r="C155" s="24">
        <f>SUM(C156:C159)</f>
        <v>49240843</v>
      </c>
      <c r="D155" s="20">
        <f>C155/$C$199</f>
        <v>7.9388566500262978E-2</v>
      </c>
    </row>
    <row r="156" spans="1:4" x14ac:dyDescent="0.25">
      <c r="A156" s="6" t="s">
        <v>235</v>
      </c>
      <c r="B156" s="11" t="s">
        <v>236</v>
      </c>
      <c r="C156" s="25">
        <v>1241822</v>
      </c>
      <c r="D156" s="14"/>
    </row>
    <row r="157" spans="1:4" x14ac:dyDescent="0.25">
      <c r="A157" s="6" t="s">
        <v>237</v>
      </c>
      <c r="B157" s="11" t="s">
        <v>238</v>
      </c>
      <c r="C157" s="25">
        <v>1551611</v>
      </c>
      <c r="D157" s="14"/>
    </row>
    <row r="158" spans="1:4" x14ac:dyDescent="0.25">
      <c r="A158" s="6" t="s">
        <v>239</v>
      </c>
      <c r="B158" s="11" t="s">
        <v>240</v>
      </c>
      <c r="C158" s="25">
        <v>35600620</v>
      </c>
      <c r="D158" s="14"/>
    </row>
    <row r="159" spans="1:4" x14ac:dyDescent="0.25">
      <c r="A159" s="6" t="s">
        <v>241</v>
      </c>
      <c r="B159" s="11" t="s">
        <v>242</v>
      </c>
      <c r="C159" s="25">
        <v>10846790</v>
      </c>
      <c r="D159" s="14"/>
    </row>
    <row r="160" spans="1:4" x14ac:dyDescent="0.25">
      <c r="A160" s="4" t="s">
        <v>243</v>
      </c>
      <c r="B160" s="10" t="s">
        <v>244</v>
      </c>
      <c r="C160" s="16">
        <f>C161+C163</f>
        <v>16910369</v>
      </c>
      <c r="D160" s="13">
        <f>C160/$C$199</f>
        <v>2.7263748386689591E-2</v>
      </c>
    </row>
    <row r="161" spans="1:4" x14ac:dyDescent="0.25">
      <c r="A161" s="22" t="s">
        <v>245</v>
      </c>
      <c r="B161" s="19" t="s">
        <v>246</v>
      </c>
      <c r="C161" s="24">
        <f>C162</f>
        <v>14204302</v>
      </c>
      <c r="D161" s="20">
        <f>C161/$C$199</f>
        <v>2.2900890911165317E-2</v>
      </c>
    </row>
    <row r="162" spans="1:4" x14ac:dyDescent="0.25">
      <c r="A162" s="6" t="s">
        <v>247</v>
      </c>
      <c r="B162" s="11" t="s">
        <v>248</v>
      </c>
      <c r="C162" s="25">
        <v>14204302</v>
      </c>
      <c r="D162" s="14"/>
    </row>
    <row r="163" spans="1:4" x14ac:dyDescent="0.25">
      <c r="A163" s="22" t="s">
        <v>249</v>
      </c>
      <c r="B163" s="19" t="s">
        <v>250</v>
      </c>
      <c r="C163" s="24">
        <f>C164</f>
        <v>2706067</v>
      </c>
      <c r="D163" s="20">
        <f>C163/$C$199</f>
        <v>4.362857475524274E-3</v>
      </c>
    </row>
    <row r="164" spans="1:4" x14ac:dyDescent="0.25">
      <c r="A164" s="6" t="s">
        <v>251</v>
      </c>
      <c r="B164" s="11" t="s">
        <v>252</v>
      </c>
      <c r="C164" s="25">
        <v>2706067</v>
      </c>
      <c r="D164" s="14"/>
    </row>
    <row r="165" spans="1:4" x14ac:dyDescent="0.25">
      <c r="A165" s="4" t="s">
        <v>253</v>
      </c>
      <c r="B165" s="10" t="s">
        <v>255</v>
      </c>
      <c r="C165" s="16">
        <f>C166</f>
        <v>110184903</v>
      </c>
      <c r="D165" s="13">
        <f>C165/$C$199</f>
        <v>0.17764564873799024</v>
      </c>
    </row>
    <row r="166" spans="1:4" x14ac:dyDescent="0.25">
      <c r="A166" s="22" t="s">
        <v>256</v>
      </c>
      <c r="B166" s="19" t="s">
        <v>254</v>
      </c>
      <c r="C166" s="24">
        <f>C167</f>
        <v>110184903</v>
      </c>
      <c r="D166" s="20">
        <f>C166/$C$199</f>
        <v>0.17764564873799024</v>
      </c>
    </row>
    <row r="167" spans="1:4" ht="28.5" x14ac:dyDescent="0.25">
      <c r="A167" s="6" t="s">
        <v>258</v>
      </c>
      <c r="B167" s="31" t="s">
        <v>257</v>
      </c>
      <c r="C167" s="25">
        <v>110184903</v>
      </c>
      <c r="D167" s="14"/>
    </row>
    <row r="168" spans="1:4" ht="14.25" customHeight="1" x14ac:dyDescent="0.25">
      <c r="A168" s="30" t="s">
        <v>259</v>
      </c>
      <c r="B168" s="33" t="s">
        <v>260</v>
      </c>
      <c r="C168" s="34"/>
      <c r="D168" s="35"/>
    </row>
    <row r="169" spans="1:4" x14ac:dyDescent="0.25">
      <c r="A169" s="4" t="s">
        <v>262</v>
      </c>
      <c r="B169" s="10" t="s">
        <v>261</v>
      </c>
      <c r="C169" s="16">
        <f>C170</f>
        <v>23733453</v>
      </c>
      <c r="D169" s="13">
        <f>C169/$C$199</f>
        <v>3.8264267973059797E-2</v>
      </c>
    </row>
    <row r="170" spans="1:4" x14ac:dyDescent="0.25">
      <c r="A170" s="22" t="s">
        <v>263</v>
      </c>
      <c r="B170" s="19" t="s">
        <v>265</v>
      </c>
      <c r="C170" s="24">
        <f>C171</f>
        <v>23733453</v>
      </c>
      <c r="D170" s="20">
        <f>C170/$C$199</f>
        <v>3.8264267973059797E-2</v>
      </c>
    </row>
    <row r="171" spans="1:4" x14ac:dyDescent="0.25">
      <c r="A171" s="6" t="s">
        <v>264</v>
      </c>
      <c r="B171" s="11" t="s">
        <v>266</v>
      </c>
      <c r="C171" s="25">
        <v>23733453</v>
      </c>
      <c r="D171" s="14"/>
    </row>
    <row r="172" spans="1:4" ht="32.25" customHeight="1" x14ac:dyDescent="0.25">
      <c r="A172" s="30" t="s">
        <v>267</v>
      </c>
      <c r="B172" s="33" t="s">
        <v>268</v>
      </c>
      <c r="C172" s="34"/>
      <c r="D172" s="35"/>
    </row>
    <row r="173" spans="1:4" x14ac:dyDescent="0.25">
      <c r="A173" s="4" t="s">
        <v>269</v>
      </c>
      <c r="B173" s="10" t="s">
        <v>270</v>
      </c>
      <c r="C173" s="16">
        <f>C174</f>
        <v>5440501</v>
      </c>
      <c r="D173" s="13">
        <f>C173/$C$199</f>
        <v>8.7714496568071995E-3</v>
      </c>
    </row>
    <row r="174" spans="1:4" x14ac:dyDescent="0.25">
      <c r="A174" s="22" t="s">
        <v>271</v>
      </c>
      <c r="B174" s="19" t="s">
        <v>272</v>
      </c>
      <c r="C174" s="24">
        <f>C175</f>
        <v>5440501</v>
      </c>
      <c r="D174" s="20">
        <f>C174/$C$199</f>
        <v>8.7714496568071995E-3</v>
      </c>
    </row>
    <row r="175" spans="1:4" x14ac:dyDescent="0.25">
      <c r="A175" s="6" t="s">
        <v>273</v>
      </c>
      <c r="B175" s="11" t="s">
        <v>272</v>
      </c>
      <c r="C175" s="25">
        <v>5440501</v>
      </c>
      <c r="D175" s="14"/>
    </row>
    <row r="176" spans="1:4" x14ac:dyDescent="0.25">
      <c r="A176" s="4" t="s">
        <v>274</v>
      </c>
      <c r="B176" s="10" t="s">
        <v>275</v>
      </c>
      <c r="C176" s="16">
        <f>C177</f>
        <v>18191039</v>
      </c>
      <c r="D176" s="13">
        <f>C176/$C$199</f>
        <v>2.9328509046044914E-2</v>
      </c>
    </row>
    <row r="177" spans="1:4" x14ac:dyDescent="0.25">
      <c r="A177" s="22" t="s">
        <v>276</v>
      </c>
      <c r="B177" s="19" t="s">
        <v>277</v>
      </c>
      <c r="C177" s="24">
        <f>SUM(C178:C179)</f>
        <v>18191039</v>
      </c>
      <c r="D177" s="20">
        <f>C177/$C$199</f>
        <v>2.9328509046044914E-2</v>
      </c>
    </row>
    <row r="178" spans="1:4" x14ac:dyDescent="0.25">
      <c r="A178" s="6" t="s">
        <v>278</v>
      </c>
      <c r="B178" s="11" t="s">
        <v>279</v>
      </c>
      <c r="C178" s="25">
        <v>10826246</v>
      </c>
      <c r="D178" s="14"/>
    </row>
    <row r="179" spans="1:4" x14ac:dyDescent="0.25">
      <c r="A179" s="6" t="s">
        <v>280</v>
      </c>
      <c r="B179" s="11" t="s">
        <v>281</v>
      </c>
      <c r="C179" s="25">
        <v>7364793</v>
      </c>
      <c r="D179" s="14"/>
    </row>
    <row r="180" spans="1:4" ht="14.25" customHeight="1" x14ac:dyDescent="0.25">
      <c r="A180" s="30" t="s">
        <v>282</v>
      </c>
      <c r="B180" s="33" t="s">
        <v>283</v>
      </c>
      <c r="C180" s="34"/>
      <c r="D180" s="35"/>
    </row>
    <row r="181" spans="1:4" x14ac:dyDescent="0.25">
      <c r="A181" s="4" t="s">
        <v>284</v>
      </c>
      <c r="B181" s="10" t="s">
        <v>285</v>
      </c>
      <c r="C181" s="16">
        <f>C182</f>
        <v>4547787</v>
      </c>
      <c r="D181" s="13">
        <f>C181/$C$199</f>
        <v>7.3321711953333426E-3</v>
      </c>
    </row>
    <row r="182" spans="1:4" x14ac:dyDescent="0.25">
      <c r="A182" s="6" t="s">
        <v>286</v>
      </c>
      <c r="B182" s="11" t="s">
        <v>288</v>
      </c>
      <c r="C182" s="25">
        <f>SUM(C183:C184)</f>
        <v>4547787</v>
      </c>
      <c r="D182" s="20">
        <f>C182/$C$199</f>
        <v>7.3321711953333426E-3</v>
      </c>
    </row>
    <row r="183" spans="1:4" x14ac:dyDescent="0.25">
      <c r="A183" s="6" t="s">
        <v>287</v>
      </c>
      <c r="B183" s="11" t="s">
        <v>289</v>
      </c>
      <c r="C183" s="25">
        <v>1972570</v>
      </c>
      <c r="D183" s="14"/>
    </row>
    <row r="184" spans="1:4" x14ac:dyDescent="0.25">
      <c r="A184" s="6" t="s">
        <v>290</v>
      </c>
      <c r="B184" s="11" t="s">
        <v>291</v>
      </c>
      <c r="C184" s="25">
        <v>2575217</v>
      </c>
      <c r="D184" s="14"/>
    </row>
    <row r="185" spans="1:4" ht="14.25" customHeight="1" x14ac:dyDescent="0.25">
      <c r="A185" s="30" t="s">
        <v>292</v>
      </c>
      <c r="B185" s="33" t="s">
        <v>293</v>
      </c>
      <c r="C185" s="34"/>
      <c r="D185" s="35"/>
    </row>
    <row r="186" spans="1:4" x14ac:dyDescent="0.25">
      <c r="A186" s="4" t="s">
        <v>294</v>
      </c>
      <c r="B186" s="10" t="s">
        <v>296</v>
      </c>
      <c r="C186" s="16">
        <f>C187</f>
        <v>4026645</v>
      </c>
      <c r="D186" s="13">
        <f>C186/$C$199</f>
        <v>6.491959821960225E-3</v>
      </c>
    </row>
    <row r="187" spans="1:4" s="21" customFormat="1" x14ac:dyDescent="0.25">
      <c r="A187" s="22" t="s">
        <v>295</v>
      </c>
      <c r="B187" s="19" t="s">
        <v>297</v>
      </c>
      <c r="C187" s="24">
        <f>C188</f>
        <v>4026645</v>
      </c>
      <c r="D187" s="20">
        <f>C187/$C$199</f>
        <v>6.491959821960225E-3</v>
      </c>
    </row>
    <row r="188" spans="1:4" x14ac:dyDescent="0.25">
      <c r="A188" s="6" t="s">
        <v>298</v>
      </c>
      <c r="B188" s="11" t="s">
        <v>297</v>
      </c>
      <c r="C188" s="25">
        <v>4026645</v>
      </c>
      <c r="D188" s="14"/>
    </row>
    <row r="189" spans="1:4" ht="14.25" customHeight="1" x14ac:dyDescent="0.25">
      <c r="A189" s="30" t="s">
        <v>299</v>
      </c>
      <c r="B189" s="33" t="s">
        <v>300</v>
      </c>
      <c r="C189" s="34"/>
      <c r="D189" s="35"/>
    </row>
    <row r="190" spans="1:4" x14ac:dyDescent="0.25">
      <c r="A190" s="4" t="s">
        <v>301</v>
      </c>
      <c r="B190" s="10" t="s">
        <v>303</v>
      </c>
      <c r="C190" s="16">
        <f>C191+C193</f>
        <v>1215191</v>
      </c>
      <c r="D190" s="13">
        <f>C190/$C$199</f>
        <v>1.9591921185025422E-3</v>
      </c>
    </row>
    <row r="191" spans="1:4" x14ac:dyDescent="0.25">
      <c r="A191" s="22" t="s">
        <v>302</v>
      </c>
      <c r="B191" s="19" t="s">
        <v>304</v>
      </c>
      <c r="C191" s="24">
        <f>C192</f>
        <v>1084124</v>
      </c>
      <c r="D191" s="20">
        <f>C191/$C$199</f>
        <v>1.7478793015085281E-3</v>
      </c>
    </row>
    <row r="192" spans="1:4" x14ac:dyDescent="0.25">
      <c r="A192" s="6" t="s">
        <v>305</v>
      </c>
      <c r="B192" s="11" t="s">
        <v>306</v>
      </c>
      <c r="C192" s="25">
        <v>1084124</v>
      </c>
      <c r="D192" s="14"/>
    </row>
    <row r="193" spans="1:4" x14ac:dyDescent="0.25">
      <c r="A193" s="22" t="s">
        <v>307</v>
      </c>
      <c r="B193" s="19" t="s">
        <v>308</v>
      </c>
      <c r="C193" s="24">
        <f>C194</f>
        <v>131067</v>
      </c>
      <c r="D193" s="20">
        <f>C193/$C$199</f>
        <v>2.1131281699401385E-4</v>
      </c>
    </row>
    <row r="194" spans="1:4" x14ac:dyDescent="0.25">
      <c r="A194" s="6" t="s">
        <v>309</v>
      </c>
      <c r="B194" s="11" t="s">
        <v>308</v>
      </c>
      <c r="C194" s="25">
        <v>131067</v>
      </c>
      <c r="D194" s="14"/>
    </row>
    <row r="195" spans="1:4" ht="14.25" customHeight="1" x14ac:dyDescent="0.25">
      <c r="A195" s="30" t="s">
        <v>310</v>
      </c>
      <c r="B195" s="33" t="s">
        <v>311</v>
      </c>
      <c r="C195" s="34"/>
      <c r="D195" s="35"/>
    </row>
    <row r="196" spans="1:4" x14ac:dyDescent="0.25">
      <c r="A196" s="4" t="s">
        <v>312</v>
      </c>
      <c r="B196" s="10" t="s">
        <v>311</v>
      </c>
      <c r="C196" s="16">
        <f>C197</f>
        <v>60000</v>
      </c>
      <c r="D196" s="13">
        <f>C196/$C$199</f>
        <v>9.673502116963713E-5</v>
      </c>
    </row>
    <row r="197" spans="1:4" x14ac:dyDescent="0.25">
      <c r="A197" s="6" t="s">
        <v>313</v>
      </c>
      <c r="B197" s="11" t="s">
        <v>314</v>
      </c>
      <c r="C197" s="25">
        <f>C198</f>
        <v>60000</v>
      </c>
      <c r="D197" s="20">
        <f>C197/$C$199</f>
        <v>9.673502116963713E-5</v>
      </c>
    </row>
    <row r="198" spans="1:4" ht="15.75" thickBot="1" x14ac:dyDescent="0.3">
      <c r="A198" s="6" t="s">
        <v>315</v>
      </c>
      <c r="B198" s="11" t="s">
        <v>316</v>
      </c>
      <c r="C198" s="25">
        <v>60000</v>
      </c>
      <c r="D198" s="14"/>
    </row>
    <row r="199" spans="1:4" ht="15.75" thickBot="1" x14ac:dyDescent="0.3">
      <c r="A199" s="36" t="s">
        <v>22</v>
      </c>
      <c r="B199" s="37"/>
      <c r="C199" s="29">
        <f>C10+C30+C57+C101+C123+C141+C150+C154+C160+C165+C169+C173+C176+C181+C186+C190+C196</f>
        <v>620251066</v>
      </c>
      <c r="D199" s="17">
        <f>C199/$C$199</f>
        <v>1</v>
      </c>
    </row>
    <row r="200" spans="1:4" x14ac:dyDescent="0.25">
      <c r="A200"/>
    </row>
    <row r="201" spans="1:4" x14ac:dyDescent="0.25">
      <c r="C201" s="32"/>
    </row>
  </sheetData>
  <mergeCells count="13">
    <mergeCell ref="B149:D149"/>
    <mergeCell ref="B168:D168"/>
    <mergeCell ref="B195:D195"/>
    <mergeCell ref="A1:D1"/>
    <mergeCell ref="A2:D2"/>
    <mergeCell ref="A4:D4"/>
    <mergeCell ref="A6:D6"/>
    <mergeCell ref="B9:D9"/>
    <mergeCell ref="B172:D172"/>
    <mergeCell ref="B180:D180"/>
    <mergeCell ref="B185:D185"/>
    <mergeCell ref="B189:D189"/>
    <mergeCell ref="A199:B199"/>
  </mergeCells>
  <pageMargins left="0.70866141732283472" right="0.51181102362204722" top="0.15748031496062992" bottom="0" header="0.31496062992125984" footer="0.31496062992125984"/>
  <pageSetup paperSize="9" orientation="portrait" r:id="rId1"/>
  <rowBreaks count="1" manualBreakCount="1">
    <brk id="148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AFDB86E-E8E5-4C89-AD17-1361A0384C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3475BA-031D-40A9-A5F7-DDEB391CF8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73C3536-B9FE-47B2-B377-708EA3CCDA96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Plan1!Titulos_de_impressao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JOIL CEZAR BAPTISTEL</dc:creator>
  <cp:lastModifiedBy>DOMICIUS SILVA SCHIEBEL</cp:lastModifiedBy>
  <cp:lastPrinted>2025-02-05T12:56:41Z</cp:lastPrinted>
  <dcterms:created xsi:type="dcterms:W3CDTF">2021-02-05T17:20:42Z</dcterms:created>
  <dcterms:modified xsi:type="dcterms:W3CDTF">2025-02-05T17:26:21Z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